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DD29338-BEE0-4AD7-8C7C-9CC1488B45A6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20" l="1"/>
  <c r="F32" i="20" s="1"/>
  <c r="E31" i="20"/>
  <c r="E32" i="20" s="1"/>
  <c r="D31" i="20"/>
  <c r="D32" i="20" s="1"/>
  <c r="F24" i="20"/>
  <c r="E24" i="20"/>
  <c r="D24" i="20"/>
  <c r="F21" i="20"/>
  <c r="F25" i="20" s="1"/>
  <c r="E21" i="20"/>
  <c r="E25" i="20" s="1"/>
  <c r="D21" i="20"/>
  <c r="F14" i="20"/>
  <c r="E14" i="20"/>
  <c r="D14" i="20"/>
  <c r="F11" i="20"/>
  <c r="E11" i="20"/>
  <c r="E15" i="20" s="1"/>
  <c r="D11" i="20"/>
  <c r="D15" i="20" s="1"/>
  <c r="D25" i="20" l="1"/>
  <c r="F15" i="20"/>
  <c r="L56" i="16"/>
  <c r="M56" i="16"/>
  <c r="N56" i="16"/>
  <c r="L27" i="16"/>
  <c r="M27" i="16"/>
  <c r="N27" i="16"/>
  <c r="L63" i="16" l="1"/>
  <c r="M63" i="16"/>
  <c r="N63" i="16"/>
  <c r="L84" i="16"/>
  <c r="N84" i="16"/>
  <c r="M84" i="16"/>
  <c r="L49" i="16"/>
  <c r="M49" i="16"/>
  <c r="N49" i="16"/>
  <c r="L88" i="16"/>
  <c r="M88" i="16"/>
  <c r="N88" i="16"/>
  <c r="L72" i="16" l="1"/>
  <c r="M72" i="16"/>
  <c r="N72" i="16"/>
  <c r="L81" i="16"/>
  <c r="M81" i="16"/>
  <c r="N81" i="16"/>
  <c r="L39" i="16"/>
  <c r="M39" i="16"/>
  <c r="N39" i="16"/>
  <c r="L14" i="16"/>
  <c r="M14" i="16"/>
  <c r="N14" i="16"/>
  <c r="L45" i="16"/>
  <c r="L22" i="16"/>
  <c r="M22" i="16"/>
  <c r="N22" i="16"/>
  <c r="M45" i="16"/>
  <c r="N45" i="16"/>
  <c r="L66" i="16" l="1"/>
  <c r="M66" i="16"/>
  <c r="N66" i="16"/>
  <c r="L59" i="16"/>
  <c r="M59" i="16"/>
  <c r="N59" i="16"/>
  <c r="L75" i="16"/>
  <c r="L89" i="16" s="1"/>
  <c r="M75" i="16"/>
  <c r="M89" i="16" s="1"/>
  <c r="N75" i="16"/>
  <c r="N89" i="16" s="1"/>
  <c r="L18" i="16"/>
  <c r="M18" i="16"/>
  <c r="N18" i="16"/>
  <c r="I8" i="15"/>
  <c r="I9" i="15" s="1"/>
  <c r="H8" i="15"/>
  <c r="H9" i="15" s="1"/>
  <c r="G8" i="15"/>
  <c r="G9" i="15" s="1"/>
  <c r="L67" i="16" l="1"/>
  <c r="L50" i="16"/>
  <c r="N50" i="16"/>
  <c r="M50" i="16"/>
  <c r="M67" i="16"/>
  <c r="N67" i="16"/>
  <c r="J10" i="12"/>
  <c r="E10" i="12"/>
  <c r="L90" i="16" l="1"/>
  <c r="N6" i="12" s="1"/>
  <c r="M90" i="16"/>
  <c r="D6" i="12" s="1"/>
  <c r="N90" i="16"/>
  <c r="I6" i="12" s="1"/>
  <c r="E11" i="12"/>
  <c r="J11" i="12"/>
</calcChain>
</file>

<file path=xl/sharedStrings.xml><?xml version="1.0" encoding="utf-8"?>
<sst xmlns="http://schemas.openxmlformats.org/spreadsheetml/2006/main" count="563" uniqueCount="339">
  <si>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</si>
  <si>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</si>
  <si>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</si>
  <si>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</si>
  <si>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</si>
  <si>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</si>
  <si>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</si>
  <si>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</si>
  <si>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</si>
  <si>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</si>
  <si>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</si>
  <si>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</si>
  <si>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</si>
  <si>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</si>
  <si>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</si>
  <si>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</si>
  <si>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</si>
  <si>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</si>
  <si>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</si>
  <si>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</si>
  <si>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</si>
  <si>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</si>
  <si>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</si>
  <si>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</si>
  <si>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</si>
  <si>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</si>
  <si>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</si>
  <si>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</si>
  <si>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</si>
  <si>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</si>
  <si>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</si>
  <si>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</si>
  <si>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</si>
  <si>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</si>
  <si>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</si>
  <si>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</si>
  <si>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</si>
  <si>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</si>
  <si>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</si>
  <si>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</si>
  <si>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</si>
  <si>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</si>
  <si>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</si>
  <si>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</si>
  <si>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</si>
  <si>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</si>
  <si>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</si>
  <si>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</si>
  <si>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</si>
  <si>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</si>
  <si>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</si>
  <si>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</si>
  <si>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</si>
  <si>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</si>
  <si>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</si>
  <si>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</si>
  <si>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</si>
  <si>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</si>
  <si>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</si>
  <si>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</si>
  <si>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</si>
  <si>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</si>
  <si>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</si>
  <si>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</si>
  <si>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</si>
  <si>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</si>
  <si>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</si>
  <si>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</si>
  <si>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</si>
  <si>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</si>
  <si>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</si>
  <si>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</si>
  <si>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</si>
  <si>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</si>
  <si>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</si>
  <si>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</si>
  <si>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</si>
  <si>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</si>
  <si>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</si>
  <si>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</si>
  <si>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</si>
  <si>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</si>
  <si>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</si>
  <si>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</si>
  <si>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</si>
  <si>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</si>
  <si>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</si>
  <si>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</si>
  <si>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</si>
  <si>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</si>
  <si>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</si>
  <si>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</si>
  <si>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</si>
  <si>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</si>
  <si>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</si>
  <si>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</si>
  <si>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</si>
  <si>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</si>
  <si>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</si>
  <si>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</si>
  <si>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</si>
  <si>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</si>
  <si>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</si>
  <si>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</si>
  <si>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</si>
  <si>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</si>
  <si>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</si>
  <si>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</si>
  <si>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</si>
  <si>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</si>
  <si>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</si>
  <si>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</si>
  <si>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</si>
  <si>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</si>
  <si>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</si>
  <si>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</si>
  <si>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</si>
  <si>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</si>
  <si>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</si>
  <si>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</si>
  <si>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</si>
  <si>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</si>
  <si>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</si>
  <si>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</si>
  <si>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</si>
  <si>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</si>
  <si>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</si>
  <si>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</si>
  <si>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</si>
  <si>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</si>
  <si>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</si>
  <si>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</si>
  <si>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</si>
  <si>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</si>
  <si>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</si>
  <si>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</si>
  <si>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</si>
  <si>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</si>
  <si>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</si>
  <si>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</si>
  <si>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</si>
  <si>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</si>
  <si>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</si>
  <si>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</si>
  <si>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</si>
  <si>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</si>
  <si>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</si>
  <si>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</si>
  <si>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</si>
  <si>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</si>
  <si>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</si>
  <si>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</si>
  <si>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</si>
  <si>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</si>
  <si>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</si>
  <si>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</si>
  <si>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</si>
  <si>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</si>
  <si>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</si>
  <si>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</si>
  <si>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</si>
  <si>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</si>
  <si>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</si>
  <si>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</si>
  <si>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</si>
  <si>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</si>
  <si>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</si>
  <si>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</si>
  <si>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</si>
  <si>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</si>
  <si>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</si>
  <si>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</si>
  <si>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</si>
  <si>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</si>
  <si>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</si>
  <si>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</si>
  <si>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</si>
  <si>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</si>
  <si>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</si>
  <si>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</si>
  <si>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</si>
  <si>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</si>
  <si>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</si>
  <si>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</si>
  <si>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</si>
  <si>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</si>
  <si>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</si>
  <si>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</si>
  <si>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</si>
  <si>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</si>
  <si>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</si>
  <si>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</si>
  <si>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</si>
  <si>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</si>
  <si>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</si>
  <si>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</si>
  <si>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</si>
  <si>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</si>
  <si>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</si>
  <si>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</si>
  <si>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</si>
  <si>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</si>
  <si>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</si>
  <si>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</si>
  <si>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</si>
  <si>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</si>
  <si>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</si>
  <si>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</si>
  <si>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</si>
  <si>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</si>
  <si>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</si>
  <si>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</si>
  <si>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</si>
  <si>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</si>
  <si>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</si>
  <si>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</si>
  <si>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</si>
  <si>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</si>
  <si>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</si>
  <si>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</si>
  <si>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</si>
  <si>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</si>
  <si>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</si>
  <si>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</si>
  <si>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</si>
  <si>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</si>
  <si>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</si>
  <si>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</si>
  <si>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</si>
  <si>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</si>
  <si>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</si>
  <si>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</si>
  <si>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</si>
  <si>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</si>
  <si>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</si>
  <si>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</si>
  <si>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</si>
  <si>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</si>
  <si>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</si>
  <si>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</si>
  <si>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</si>
  <si>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</si>
  <si>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</si>
  <si>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</si>
  <si>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</si>
  <si>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</si>
  <si>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</si>
  <si>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</si>
  <si>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</si>
  <si>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</si>
  <si>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</si>
  <si>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</si>
  <si>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</si>
  <si>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</si>
  <si>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</si>
  <si>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</si>
  <si>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</si>
  <si>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</si>
  <si>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</si>
  <si>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</si>
  <si>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</si>
  <si>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</si>
  <si>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</si>
  <si>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</si>
  <si>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</si>
  <si>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</si>
  <si>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</si>
  <si>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</si>
  <si>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</si>
  <si>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</si>
  <si>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</si>
  <si>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</si>
  <si>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</si>
  <si>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</si>
  <si>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</si>
  <si>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</si>
  <si>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</si>
  <si>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</si>
  <si>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</si>
  <si>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</si>
  <si>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</si>
  <si>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</si>
  <si>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</si>
  <si>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</si>
  <si>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</si>
  <si>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</si>
  <si>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</si>
  <si>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</si>
  <si>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</si>
  <si>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</si>
  <si>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</si>
  <si>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</si>
  <si>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</si>
  <si>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</si>
  <si>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</si>
  <si>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</si>
  <si>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</si>
  <si>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</si>
  <si>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</si>
  <si>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</si>
  <si>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</si>
  <si>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</si>
  <si>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</si>
  <si>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</si>
  <si>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</si>
  <si>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</si>
  <si>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</si>
  <si>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</si>
  <si>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Bulletin No (214)</t>
  </si>
  <si>
    <t>ISX Trading Indices of Sunday 30/11/2025</t>
  </si>
  <si>
    <t xml:space="preserve">OTC Platform Trading Bulletin No (214) </t>
  </si>
  <si>
    <t>Sunday 30/11/2025</t>
  </si>
  <si>
    <t>Iraq Stock Exchange not trading companies of  Sunday 30/11/2025</t>
  </si>
  <si>
    <t xml:space="preserve">Undisclosed Platform Companies Bulletin No (214) </t>
  </si>
  <si>
    <t>Second Platform Market Bulletin No (214)</t>
  </si>
  <si>
    <t xml:space="preserve">Regular Market Bulletin No (214) </t>
  </si>
  <si>
    <t>Baghdad -Iraq Transportation</t>
  </si>
  <si>
    <t>SBPT</t>
  </si>
  <si>
    <t>BEFI</t>
  </si>
  <si>
    <t>Economy Bank</t>
  </si>
  <si>
    <t>AL-Badia for General Trans</t>
  </si>
  <si>
    <t>SBAG</t>
  </si>
  <si>
    <t>Non Iraqis' Bulletin  Sunday    Nov 30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</si>
  <si>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</si>
  <si>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</si>
  <si>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</si>
  <si>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</si>
  <si>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</si>
  <si>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</si>
  <si>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</si>
  <si>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</si>
  <si>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Hotel Sector</t>
  </si>
  <si>
    <t>Total Hotel Sector</t>
  </si>
  <si>
    <t>Non Iraqi Trading of Regular Market (Sell)</t>
  </si>
  <si>
    <t>Industry Sector</t>
  </si>
  <si>
    <t>Metallic Industries and Bicycles Industries</t>
  </si>
  <si>
    <t>Total Industry sector</t>
  </si>
  <si>
    <t>Non Iraqi Trading of Undisclosed Platform (Sell)</t>
  </si>
  <si>
    <t xml:space="preserve">Al -HiLal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</si>
</sst>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3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62" fillId="55" borderId="108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1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48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5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</cellStyleXfs>
  <cellXfs count="34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100" xfId="0" applyNumberFormat="1" applyFont="1" applyFill="1" applyBorder="1" applyAlignment="1">
      <alignment horizontal="center" vertical="center"/>
    </xf>
    <xf numFmtId="4" fontId="8" fillId="3" borderId="100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00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8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5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7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left" vertical="center"/>
    </xf>
    <xf numFmtId="0" fontId="8" fillId="3" borderId="147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1" xfId="1" applyFont="1" applyFill="1" applyBorder="1" applyAlignment="1">
      <alignment horizontal="center" vertical="center" wrapText="1"/>
    </xf>
    <xf numFmtId="0" fontId="6" fillId="4" borderId="162" xfId="1" applyFont="1" applyFill="1" applyBorder="1" applyAlignment="1">
      <alignment horizontal="center" vertical="center" wrapText="1"/>
    </xf>
    <xf numFmtId="3" fontId="6" fillId="4" borderId="162" xfId="1" applyNumberFormat="1" applyFont="1" applyFill="1" applyBorder="1" applyAlignment="1">
      <alignment horizontal="center" vertical="center" wrapText="1"/>
    </xf>
    <xf numFmtId="3" fontId="6" fillId="4" borderId="163" xfId="1" applyNumberFormat="1" applyFont="1" applyFill="1" applyBorder="1" applyAlignment="1">
      <alignment horizontal="center" vertical="center" wrapText="1"/>
    </xf>
    <xf numFmtId="0" fontId="8" fillId="0" borderId="147" xfId="0" applyFont="1" applyBorder="1" applyAlignment="1">
      <alignment horizontal="left" vertical="center"/>
    </xf>
    <xf numFmtId="0" fontId="8" fillId="0" borderId="147" xfId="0" applyFont="1" applyBorder="1" applyAlignment="1">
      <alignment horizontal="center" vertical="center"/>
    </xf>
    <xf numFmtId="165" fontId="80" fillId="0" borderId="147" xfId="0" applyNumberFormat="1" applyFont="1" applyBorder="1" applyAlignment="1">
      <alignment horizontal="center" vertical="center"/>
    </xf>
    <xf numFmtId="3" fontId="80" fillId="0" borderId="147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47" xfId="0" applyNumberFormat="1" applyFont="1" applyBorder="1" applyAlignment="1">
      <alignment horizontal="center" vertical="center"/>
    </xf>
    <xf numFmtId="0" fontId="8" fillId="59" borderId="147" xfId="1" applyFont="1" applyFill="1" applyBorder="1" applyAlignment="1">
      <alignment vertical="center"/>
    </xf>
    <xf numFmtId="3" fontId="8" fillId="59" borderId="147" xfId="0" applyNumberFormat="1" applyFont="1" applyFill="1" applyBorder="1" applyAlignment="1">
      <alignment horizontal="center" vertical="center"/>
    </xf>
    <xf numFmtId="0" fontId="8" fillId="3" borderId="159" xfId="0" applyFont="1" applyFill="1" applyBorder="1" applyAlignment="1">
      <alignment horizontal="center" vertical="center"/>
    </xf>
    <xf numFmtId="164" fontId="8" fillId="3" borderId="158" xfId="0" applyNumberFormat="1" applyFont="1" applyFill="1" applyBorder="1" applyAlignment="1">
      <alignment horizontal="center" vertical="center"/>
    </xf>
    <xf numFmtId="3" fontId="8" fillId="3" borderId="158" xfId="0" applyNumberFormat="1" applyFont="1" applyFill="1" applyBorder="1" applyAlignment="1">
      <alignment horizontal="center" vertical="center"/>
    </xf>
    <xf numFmtId="4" fontId="8" fillId="3" borderId="158" xfId="0" applyNumberFormat="1" applyFont="1" applyFill="1" applyBorder="1" applyAlignment="1">
      <alignment horizontal="center" vertical="center"/>
    </xf>
    <xf numFmtId="0" fontId="8" fillId="3" borderId="158" xfId="0" applyFont="1" applyFill="1" applyBorder="1" applyAlignment="1">
      <alignment vertical="center"/>
    </xf>
    <xf numFmtId="0" fontId="8" fillId="3" borderId="158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4" xfId="0" applyFont="1" applyFill="1" applyBorder="1" applyAlignment="1">
      <alignment vertical="center" wrapText="1"/>
    </xf>
    <xf numFmtId="0" fontId="84" fillId="60" borderId="164" xfId="0" applyFont="1" applyFill="1" applyBorder="1" applyAlignment="1">
      <alignment horizontal="center" vertical="center" wrapText="1"/>
    </xf>
    <xf numFmtId="1" fontId="86" fillId="4" borderId="164" xfId="1500" applyNumberFormat="1" applyFont="1" applyFill="1" applyBorder="1" applyAlignment="1">
      <alignment horizontal="center" vertical="center" wrapText="1"/>
    </xf>
    <xf numFmtId="167" fontId="86" fillId="60" borderId="164" xfId="1500" applyNumberFormat="1" applyFont="1" applyFill="1" applyBorder="1" applyAlignment="1">
      <alignment horizontal="center" vertical="center" wrapText="1"/>
    </xf>
    <xf numFmtId="0" fontId="84" fillId="0" borderId="66" xfId="5" applyFont="1" applyBorder="1" applyAlignment="1">
      <alignment vertical="center"/>
    </xf>
    <xf numFmtId="1" fontId="84" fillId="0" borderId="66" xfId="1500" applyNumberFormat="1" applyFont="1" applyBorder="1" applyAlignment="1">
      <alignment horizontal="center" vertical="center"/>
    </xf>
    <xf numFmtId="167" fontId="84" fillId="0" borderId="66" xfId="1500" applyNumberFormat="1" applyFont="1" applyBorder="1" applyAlignment="1">
      <alignment horizontal="center" vertical="center"/>
    </xf>
    <xf numFmtId="0" fontId="84" fillId="0" borderId="67" xfId="0" applyFont="1" applyBorder="1" applyAlignment="1">
      <alignment vertical="center"/>
    </xf>
    <xf numFmtId="0" fontId="79" fillId="0" borderId="74" xfId="0" applyFont="1" applyBorder="1"/>
    <xf numFmtId="167" fontId="84" fillId="0" borderId="66" xfId="1500" applyNumberFormat="1" applyFont="1" applyBorder="1" applyAlignment="1">
      <alignment vertical="center"/>
    </xf>
    <xf numFmtId="167" fontId="84" fillId="0" borderId="67" xfId="1500" applyNumberFormat="1" applyFont="1" applyBorder="1" applyAlignment="1">
      <alignment vertical="center"/>
    </xf>
    <xf numFmtId="167" fontId="79" fillId="0" borderId="74" xfId="1500" applyNumberFormat="1" applyFont="1" applyBorder="1"/>
    <xf numFmtId="1" fontId="84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4" xfId="0" applyFont="1" applyFill="1" applyBorder="1" applyAlignment="1">
      <alignment vertical="center" wrapText="1"/>
    </xf>
    <xf numFmtId="1" fontId="84" fillId="4" borderId="164" xfId="1500" applyNumberFormat="1" applyFont="1" applyFill="1" applyBorder="1" applyAlignment="1">
      <alignment horizontal="center" vertical="center" wrapText="1"/>
    </xf>
    <xf numFmtId="167" fontId="84" fillId="60" borderId="164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0" xfId="1500" applyNumberFormat="1" applyFont="1" applyBorder="1" applyAlignment="1">
      <alignment horizontal="left" vertical="center"/>
    </xf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4" xfId="1" applyFont="1" applyBorder="1" applyAlignment="1">
      <alignment horizontal="center" vertical="center" wrapText="1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2" fontId="76" fillId="3" borderId="134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horizontal="left" vertical="center"/>
    </xf>
    <xf numFmtId="2" fontId="76" fillId="3" borderId="122" xfId="0" applyNumberFormat="1" applyFont="1" applyFill="1" applyBorder="1" applyAlignment="1">
      <alignment horizontal="center"/>
    </xf>
    <xf numFmtId="2" fontId="76" fillId="3" borderId="123" xfId="0" applyNumberFormat="1" applyFont="1" applyFill="1" applyBorder="1" applyAlignment="1">
      <alignment horizont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59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7" xfId="0" applyNumberFormat="1" applyFont="1" applyFill="1" applyBorder="1" applyAlignment="1">
      <alignment horizontal="center"/>
    </xf>
    <xf numFmtId="0" fontId="8" fillId="3" borderId="159" xfId="0" applyFont="1" applyFill="1" applyBorder="1" applyAlignment="1">
      <alignment horizontal="left" vertical="center"/>
    </xf>
    <xf numFmtId="0" fontId="8" fillId="3" borderId="157" xfId="0" applyFont="1" applyFill="1" applyBorder="1" applyAlignment="1">
      <alignment horizontal="left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3" borderId="99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9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8" fillId="0" borderId="124" xfId="1" applyFont="1" applyBorder="1" applyAlignment="1">
      <alignment horizontal="left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6" fillId="4" borderId="124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0" xfId="0" applyFont="1" applyBorder="1" applyAlignment="1">
      <alignment horizontal="center" vertical="center"/>
    </xf>
    <xf numFmtId="0" fontId="6" fillId="0" borderId="152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6" fillId="0" borderId="157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57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59" borderId="157" xfId="0" applyFont="1" applyFill="1" applyBorder="1" applyAlignment="1">
      <alignment horizont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3" borderId="124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167" fontId="84" fillId="0" borderId="67" xfId="1500" applyNumberFormat="1" applyFont="1" applyBorder="1" applyAlignment="1">
      <alignment horizontal="left" vertical="center"/>
    </xf>
    <xf numFmtId="167" fontId="84" fillId="0" borderId="74" xfId="1500" applyNumberFormat="1" applyFont="1" applyBorder="1" applyAlignment="1">
      <alignment horizontal="left" vertical="center"/>
    </xf>
    <xf numFmtId="0" fontId="84" fillId="0" borderId="67" xfId="0" applyFont="1" applyBorder="1" applyAlignment="1">
      <alignment horizontal="center" vertical="center"/>
    </xf>
    <xf numFmtId="0" fontId="84" fillId="0" borderId="73" xfId="0" applyFont="1" applyBorder="1" applyAlignment="1">
      <alignment horizontal="center" vertical="center"/>
    </xf>
    <xf numFmtId="0" fontId="84" fillId="0" borderId="74" xfId="0" applyFont="1" applyBorder="1" applyAlignment="1">
      <alignment horizontal="center" vertical="center"/>
    </xf>
    <xf numFmtId="167" fontId="84" fillId="0" borderId="67" xfId="1500" applyNumberFormat="1" applyFont="1" applyBorder="1" applyAlignment="1">
      <alignment horizontal="center" vertical="center"/>
    </xf>
    <xf numFmtId="167" fontId="84" fillId="0" borderId="73" xfId="1500" applyNumberFormat="1" applyFont="1" applyBorder="1" applyAlignment="1">
      <alignment horizontal="center" vertical="center"/>
    </xf>
    <xf numFmtId="167" fontId="84" fillId="0" borderId="74" xfId="1500" applyNumberFormat="1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67" xfId="0" applyFont="1" applyBorder="1" applyAlignment="1">
      <alignment horizontal="left" vertical="center"/>
    </xf>
    <xf numFmtId="0" fontId="84" fillId="0" borderId="74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1454728</xdr:colOff>
      <xdr:row>0</xdr:row>
      <xdr:rowOff>0</xdr:rowOff>
    </xdr:from>
    <xdr:to>
      <xdr:col>13</xdr:col>
      <xdr:colOff>2456012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4137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34636</xdr:rowOff>
    </xdr:from>
    <xdr:to>
      <xdr:col>6</xdr:col>
      <xdr:colOff>1314704</xdr:colOff>
      <xdr:row>20</xdr:row>
      <xdr:rowOff>796636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F313B5-BE03-3F7C-6D6C-DD4817D65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33159"/>
          <a:ext cx="5921341" cy="2770909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1333501</xdr:colOff>
      <xdr:row>16</xdr:row>
      <xdr:rowOff>34636</xdr:rowOff>
    </xdr:from>
    <xdr:to>
      <xdr:col>13</xdr:col>
      <xdr:colOff>2467841</xdr:colOff>
      <xdr:row>20</xdr:row>
      <xdr:rowOff>796636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6C2A71-7442-E84A-AA47-8D09CCB72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60524" y="5533159"/>
          <a:ext cx="6026726" cy="2770909"/>
        </a:xfrm>
        <a:prstGeom prst="rect">
          <a:avLst/>
        </a:prstGeom>
      </xdr:spPr>
    </xdr:pic>
    <xdr:clientData/>
  </xdr:twoCellAnchor>
  <xdr:twoCellAnchor editAs="oneCell">
    <xdr:from>
      <xdr:col>11</xdr:col>
      <xdr:colOff>25978</xdr:colOff>
      <xdr:row>6</xdr:row>
      <xdr:rowOff>294409</xdr:rowOff>
    </xdr:from>
    <xdr:to>
      <xdr:col>13</xdr:col>
      <xdr:colOff>2467841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618D92-1C7D-FCD2-3A59-56645E47C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05455" y="2675659"/>
          <a:ext cx="3281795" cy="25197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16565</xdr:colOff>
      <xdr:row>29</xdr:row>
      <xdr:rowOff>16565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CECEDE-47AA-73F8-872E-8A1379785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70174" cy="2517913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1</xdr:rowOff>
    </xdr:from>
    <xdr:to>
      <xdr:col>14</xdr:col>
      <xdr:colOff>0</xdr:colOff>
      <xdr:row>29</xdr:row>
      <xdr:rowOff>8283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F190ED-568E-9688-918E-9932837C4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1"/>
          <a:ext cx="5126935" cy="25096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67</xdr:row>
      <xdr:rowOff>8549</xdr:rowOff>
    </xdr:from>
    <xdr:to>
      <xdr:col>13</xdr:col>
      <xdr:colOff>1536868</xdr:colOff>
      <xdr:row>67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50</xdr:row>
      <xdr:rowOff>14656</xdr:rowOff>
    </xdr:from>
    <xdr:to>
      <xdr:col>13</xdr:col>
      <xdr:colOff>1524048</xdr:colOff>
      <xdr:row>50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</xdr:rowOff>
    </xdr:from>
    <xdr:to>
      <xdr:col>6</xdr:col>
      <xdr:colOff>1</xdr:colOff>
      <xdr:row>5</xdr:row>
      <xdr:rowOff>31573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7720DEE-6FC9-4506-BBD4-2BD0D7C94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1688" y="1"/>
          <a:ext cx="1182688" cy="118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2"/>
  <sheetViews>
    <sheetView zoomScale="110" zoomScaleNormal="110" workbookViewId="0">
      <selection activeCell="P12" sqref="P12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1" t="s">
        <v>0</v>
      </c>
      <c r="C1" s="192"/>
      <c r="D1" s="193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94" t="s">
        <v>308</v>
      </c>
      <c r="C2" s="195"/>
      <c r="D2" s="196"/>
      <c r="E2" s="197"/>
      <c r="F2" s="198"/>
      <c r="G2" s="198"/>
      <c r="H2" s="198"/>
      <c r="I2" s="198"/>
      <c r="J2" s="198"/>
      <c r="K2" s="199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0" t="s">
        <v>309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2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03" t="s">
        <v>78</v>
      </c>
      <c r="C6" s="204"/>
      <c r="D6" s="205">
        <f>'Bullient '!M90+OTC!H9</f>
        <v>156143499</v>
      </c>
      <c r="E6" s="206"/>
      <c r="F6" s="28"/>
      <c r="G6" s="203" t="s">
        <v>79</v>
      </c>
      <c r="H6" s="204"/>
      <c r="I6" s="205">
        <f>'Bullient '!N90+OTC!I9</f>
        <v>417552585.08000004</v>
      </c>
      <c r="J6" s="206"/>
      <c r="K6" s="29"/>
      <c r="L6" s="203" t="s">
        <v>8</v>
      </c>
      <c r="M6" s="204"/>
      <c r="N6" s="30">
        <f>'Bullient '!L90+OTC!G9</f>
        <v>770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85"/>
      <c r="L7" s="186"/>
      <c r="M7" s="187"/>
      <c r="N7" s="33"/>
    </row>
    <row r="8" spans="2:16" ht="24.95" customHeight="1">
      <c r="B8" s="188" t="s">
        <v>1</v>
      </c>
      <c r="C8" s="189"/>
      <c r="D8" s="190"/>
      <c r="E8" s="34">
        <v>955.37</v>
      </c>
      <c r="F8" s="35"/>
      <c r="G8" s="188" t="s">
        <v>5</v>
      </c>
      <c r="H8" s="189"/>
      <c r="I8" s="190"/>
      <c r="J8" s="34">
        <v>1183.33</v>
      </c>
      <c r="K8" s="184"/>
      <c r="L8" s="179"/>
      <c r="M8" s="180"/>
      <c r="N8" s="23"/>
    </row>
    <row r="9" spans="2:16" ht="24.95" customHeight="1">
      <c r="B9" s="188" t="s">
        <v>2</v>
      </c>
      <c r="C9" s="189"/>
      <c r="D9" s="190"/>
      <c r="E9" s="34">
        <v>952.03</v>
      </c>
      <c r="F9" s="36"/>
      <c r="G9" s="188" t="s">
        <v>6</v>
      </c>
      <c r="H9" s="189"/>
      <c r="I9" s="190"/>
      <c r="J9" s="34">
        <v>1177.6199999999999</v>
      </c>
      <c r="K9" s="184"/>
      <c r="L9" s="179"/>
      <c r="M9" s="180"/>
      <c r="N9" s="23"/>
      <c r="O9" s="37"/>
    </row>
    <row r="10" spans="2:16" ht="24.95" customHeight="1">
      <c r="B10" s="181" t="s">
        <v>3</v>
      </c>
      <c r="C10" s="182"/>
      <c r="D10" s="183"/>
      <c r="E10" s="145">
        <f>((E8/E9)-1)*100</f>
        <v>0.35082928058989271</v>
      </c>
      <c r="F10" s="36"/>
      <c r="G10" s="181" t="s">
        <v>3</v>
      </c>
      <c r="H10" s="182"/>
      <c r="I10" s="183"/>
      <c r="J10" s="145">
        <f>((J8/J9)-1)*100</f>
        <v>0.48487627587847637</v>
      </c>
      <c r="K10" s="184"/>
      <c r="L10" s="179"/>
      <c r="M10" s="180"/>
      <c r="N10" s="23"/>
    </row>
    <row r="11" spans="2:16" ht="24.95" customHeight="1">
      <c r="B11" s="181" t="s">
        <v>4</v>
      </c>
      <c r="C11" s="182"/>
      <c r="D11" s="183"/>
      <c r="E11" s="145">
        <f>E8-E9</f>
        <v>3.3400000000000318</v>
      </c>
      <c r="F11" s="26"/>
      <c r="G11" s="181" t="s">
        <v>4</v>
      </c>
      <c r="H11" s="182"/>
      <c r="I11" s="183"/>
      <c r="J11" s="145">
        <f>J8-J9</f>
        <v>5.7100000000000364</v>
      </c>
      <c r="K11" s="184"/>
      <c r="L11" s="179"/>
      <c r="M11" s="180"/>
      <c r="N11" s="23"/>
      <c r="O11" s="37"/>
    </row>
    <row r="12" spans="2:16" ht="24.95" customHeight="1">
      <c r="B12" s="38"/>
      <c r="C12" s="39"/>
      <c r="D12" s="38"/>
      <c r="E12" s="26"/>
      <c r="F12" s="26"/>
      <c r="G12" s="26"/>
      <c r="H12" s="40"/>
      <c r="I12" s="40"/>
      <c r="J12" s="41"/>
      <c r="K12" s="178"/>
      <c r="L12" s="179"/>
      <c r="M12" s="180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41</v>
      </c>
      <c r="I13" s="44" t="s">
        <v>80</v>
      </c>
      <c r="J13" s="43">
        <v>9</v>
      </c>
      <c r="K13" s="184"/>
      <c r="L13" s="179"/>
      <c r="M13" s="180"/>
      <c r="N13" s="23"/>
      <c r="O13" s="37"/>
      <c r="P13" s="37"/>
    </row>
    <row r="14" spans="2:16" ht="24.95" customHeight="1">
      <c r="B14" s="42" t="s">
        <v>84</v>
      </c>
      <c r="C14" s="43">
        <v>48</v>
      </c>
      <c r="D14" s="44" t="s">
        <v>80</v>
      </c>
      <c r="E14" s="43">
        <v>1</v>
      </c>
      <c r="F14" s="35"/>
      <c r="G14" s="209" t="s">
        <v>82</v>
      </c>
      <c r="H14" s="210"/>
      <c r="I14" s="211"/>
      <c r="J14" s="43">
        <v>9</v>
      </c>
      <c r="K14" s="184"/>
      <c r="L14" s="179"/>
      <c r="M14" s="180"/>
      <c r="N14" s="23"/>
      <c r="O14" s="37"/>
      <c r="P14" s="37"/>
    </row>
    <row r="15" spans="2:16" ht="24.95" customHeight="1">
      <c r="B15" s="181" t="s">
        <v>99</v>
      </c>
      <c r="C15" s="182" t="s">
        <v>10</v>
      </c>
      <c r="D15" s="183" t="s">
        <v>10</v>
      </c>
      <c r="E15" s="43">
        <v>5</v>
      </c>
      <c r="F15" s="26"/>
      <c r="G15" s="212" t="s">
        <v>83</v>
      </c>
      <c r="H15" s="213"/>
      <c r="I15" s="214"/>
      <c r="J15" s="43">
        <v>15</v>
      </c>
      <c r="K15" s="184"/>
      <c r="L15" s="179"/>
      <c r="M15" s="180"/>
      <c r="N15" s="31"/>
      <c r="O15" s="37"/>
    </row>
    <row r="16" spans="2:16" ht="24.95" customHeight="1">
      <c r="B16" s="181" t="s">
        <v>81</v>
      </c>
      <c r="C16" s="182" t="s">
        <v>11</v>
      </c>
      <c r="D16" s="183" t="s">
        <v>11</v>
      </c>
      <c r="E16" s="46">
        <v>10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37"/>
    </row>
    <row r="21" spans="1:15" ht="65.25" customHeight="1">
      <c r="B21" s="23"/>
      <c r="C21" s="23"/>
      <c r="D21" s="23"/>
      <c r="E21" s="23"/>
      <c r="F21" s="23"/>
      <c r="G21" s="23"/>
      <c r="H21" s="123"/>
      <c r="I21" s="23"/>
      <c r="J21" s="23"/>
      <c r="K21" s="23"/>
      <c r="L21" s="23"/>
      <c r="M21" s="23"/>
      <c r="N21" s="23"/>
      <c r="O21" s="37"/>
    </row>
    <row r="22" spans="1:15" ht="18.75" customHeight="1">
      <c r="A22" s="207" t="s">
        <v>12</v>
      </c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</row>
  </sheetData>
  <mergeCells count="31">
    <mergeCell ref="A22:N22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K31" sqref="K31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22" t="s">
        <v>76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</row>
    <row r="3" spans="1:14" ht="24.75" customHeight="1">
      <c r="A3" s="47"/>
      <c r="B3" s="47"/>
      <c r="C3" s="223" t="s">
        <v>311</v>
      </c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</row>
    <row r="4" spans="1:14" ht="21">
      <c r="A4" s="47"/>
      <c r="B4" s="47"/>
      <c r="C4" s="224" t="s">
        <v>13</v>
      </c>
      <c r="D4" s="224"/>
      <c r="E4" s="224"/>
      <c r="F4" s="224"/>
      <c r="G4" s="52"/>
      <c r="H4" s="52"/>
      <c r="I4" s="224" t="s">
        <v>14</v>
      </c>
      <c r="J4" s="224"/>
      <c r="K4" s="224"/>
      <c r="L4" s="224"/>
      <c r="M4" s="224"/>
      <c r="N4" s="224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25" t="s">
        <v>15</v>
      </c>
      <c r="J5" s="226"/>
      <c r="K5" s="227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234</v>
      </c>
      <c r="D6" s="60">
        <v>3.56</v>
      </c>
      <c r="E6" s="61">
        <v>14.84</v>
      </c>
      <c r="F6" s="62">
        <v>1096814</v>
      </c>
      <c r="G6" s="63"/>
      <c r="H6" s="63"/>
      <c r="I6" s="215" t="s">
        <v>304</v>
      </c>
      <c r="J6" s="216" t="s">
        <v>304</v>
      </c>
      <c r="K6" s="217" t="s">
        <v>304</v>
      </c>
      <c r="L6" s="60">
        <v>6.45</v>
      </c>
      <c r="M6" s="64">
        <v>-13.42</v>
      </c>
      <c r="N6" s="62">
        <v>678500</v>
      </c>
    </row>
    <row r="7" spans="1:14" s="65" customFormat="1" ht="17.100000000000001" customHeight="1">
      <c r="A7" s="47"/>
      <c r="B7" s="47"/>
      <c r="C7" s="59" t="s">
        <v>295</v>
      </c>
      <c r="D7" s="60">
        <v>14.26</v>
      </c>
      <c r="E7" s="61">
        <v>12.73</v>
      </c>
      <c r="F7" s="62">
        <v>754030</v>
      </c>
      <c r="G7" s="47"/>
      <c r="H7" s="63"/>
      <c r="I7" s="215" t="s">
        <v>134</v>
      </c>
      <c r="J7" s="216" t="s">
        <v>134</v>
      </c>
      <c r="K7" s="217" t="s">
        <v>134</v>
      </c>
      <c r="L7" s="60">
        <v>0.13</v>
      </c>
      <c r="M7" s="64">
        <v>-7.14</v>
      </c>
      <c r="N7" s="62">
        <v>1500000</v>
      </c>
    </row>
    <row r="8" spans="1:14" s="65" customFormat="1" ht="17.100000000000001" customHeight="1">
      <c r="A8" s="47"/>
      <c r="B8" s="47"/>
      <c r="C8" s="59" t="s">
        <v>224</v>
      </c>
      <c r="D8" s="60">
        <v>0.11</v>
      </c>
      <c r="E8" s="61">
        <v>10</v>
      </c>
      <c r="F8" s="62">
        <v>14218025</v>
      </c>
      <c r="G8" s="47"/>
      <c r="H8" s="63"/>
      <c r="I8" s="215" t="s">
        <v>268</v>
      </c>
      <c r="J8" s="216" t="s">
        <v>268</v>
      </c>
      <c r="K8" s="217" t="s">
        <v>268</v>
      </c>
      <c r="L8" s="60">
        <v>4.4000000000000004</v>
      </c>
      <c r="M8" s="64">
        <v>-5.38</v>
      </c>
      <c r="N8" s="62">
        <v>500000</v>
      </c>
    </row>
    <row r="9" spans="1:14" s="65" customFormat="1" ht="17.100000000000001" customHeight="1">
      <c r="A9" s="47"/>
      <c r="B9" s="47"/>
      <c r="C9" s="59" t="s">
        <v>124</v>
      </c>
      <c r="D9" s="60">
        <v>2.2200000000000002</v>
      </c>
      <c r="E9" s="61">
        <v>5.71</v>
      </c>
      <c r="F9" s="87">
        <v>192375</v>
      </c>
      <c r="G9" s="47"/>
      <c r="H9" s="63"/>
      <c r="I9" s="215" t="s">
        <v>260</v>
      </c>
      <c r="J9" s="216" t="s">
        <v>260</v>
      </c>
      <c r="K9" s="217" t="s">
        <v>260</v>
      </c>
      <c r="L9" s="60">
        <v>1.25</v>
      </c>
      <c r="M9" s="64">
        <v>-5.3</v>
      </c>
      <c r="N9" s="62">
        <v>3201078</v>
      </c>
    </row>
    <row r="10" spans="1:14" s="65" customFormat="1" ht="17.100000000000001" customHeight="1">
      <c r="A10" s="47"/>
      <c r="B10" s="47"/>
      <c r="C10" s="59" t="s">
        <v>270</v>
      </c>
      <c r="D10" s="60">
        <v>0.89</v>
      </c>
      <c r="E10" s="61">
        <v>3.49</v>
      </c>
      <c r="F10" s="62">
        <v>725507</v>
      </c>
      <c r="G10" s="47"/>
      <c r="H10" s="66"/>
      <c r="I10" s="215" t="s">
        <v>282</v>
      </c>
      <c r="J10" s="216" t="s">
        <v>282</v>
      </c>
      <c r="K10" s="217" t="s">
        <v>282</v>
      </c>
      <c r="L10" s="60">
        <v>10.31</v>
      </c>
      <c r="M10" s="64">
        <v>-4.9800000000000004</v>
      </c>
      <c r="N10" s="62">
        <v>500000</v>
      </c>
    </row>
    <row r="11" spans="1:14" s="65" customFormat="1" ht="29.25" customHeight="1">
      <c r="A11" s="47"/>
      <c r="B11" s="47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  <c r="N11" s="222"/>
    </row>
    <row r="12" spans="1:14" s="65" customFormat="1" ht="22.5" customHeight="1">
      <c r="A12" s="47"/>
      <c r="B12" s="47"/>
      <c r="C12" s="222" t="s">
        <v>77</v>
      </c>
      <c r="D12" s="222"/>
      <c r="E12" s="222"/>
      <c r="F12" s="222"/>
      <c r="G12" s="222"/>
      <c r="H12" s="222"/>
      <c r="I12" s="222"/>
      <c r="J12" s="222"/>
      <c r="K12" s="222"/>
      <c r="L12" s="222"/>
      <c r="M12" s="222"/>
      <c r="N12" s="222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21" t="s">
        <v>18</v>
      </c>
      <c r="D14" s="221"/>
      <c r="E14" s="221"/>
      <c r="F14" s="221"/>
      <c r="G14" s="67"/>
      <c r="H14" s="68"/>
      <c r="I14" s="221" t="s">
        <v>7</v>
      </c>
      <c r="J14" s="221"/>
      <c r="K14" s="221"/>
      <c r="L14" s="221"/>
      <c r="M14" s="221"/>
      <c r="N14" s="221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18" t="s">
        <v>15</v>
      </c>
      <c r="J15" s="219" t="s">
        <v>19</v>
      </c>
      <c r="K15" s="220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181</v>
      </c>
      <c r="D16" s="60">
        <v>5.3</v>
      </c>
      <c r="E16" s="71">
        <v>1.92</v>
      </c>
      <c r="F16" s="62">
        <v>23331075</v>
      </c>
      <c r="G16" s="63"/>
      <c r="H16" s="72"/>
      <c r="I16" s="215" t="s">
        <v>181</v>
      </c>
      <c r="J16" s="216" t="s">
        <v>181</v>
      </c>
      <c r="K16" s="217" t="s">
        <v>181</v>
      </c>
      <c r="L16" s="60">
        <v>5.3</v>
      </c>
      <c r="M16" s="84">
        <v>1.92</v>
      </c>
      <c r="N16" s="62">
        <v>122531470.90000001</v>
      </c>
    </row>
    <row r="17" spans="1:14" ht="17.100000000000001" customHeight="1">
      <c r="A17" s="47"/>
      <c r="B17" s="47"/>
      <c r="C17" s="59" t="s">
        <v>319</v>
      </c>
      <c r="D17" s="60">
        <v>0.24</v>
      </c>
      <c r="E17" s="71">
        <v>0</v>
      </c>
      <c r="F17" s="62">
        <v>16683000</v>
      </c>
      <c r="G17" s="63"/>
      <c r="H17" s="72"/>
      <c r="I17" s="215" t="s">
        <v>113</v>
      </c>
      <c r="J17" s="216" t="s">
        <v>113</v>
      </c>
      <c r="K17" s="217" t="s">
        <v>113</v>
      </c>
      <c r="L17" s="60">
        <v>4.7</v>
      </c>
      <c r="M17" s="84">
        <v>0.43</v>
      </c>
      <c r="N17" s="62">
        <v>45290859.899999999</v>
      </c>
    </row>
    <row r="18" spans="1:14" ht="17.100000000000001" customHeight="1">
      <c r="A18" s="47"/>
      <c r="B18" s="47"/>
      <c r="C18" s="59" t="s">
        <v>224</v>
      </c>
      <c r="D18" s="60">
        <v>0.11</v>
      </c>
      <c r="E18" s="71">
        <v>10</v>
      </c>
      <c r="F18" s="62">
        <v>14218025</v>
      </c>
      <c r="G18" s="63"/>
      <c r="H18" s="72"/>
      <c r="I18" s="215" t="s">
        <v>284</v>
      </c>
      <c r="J18" s="216" t="s">
        <v>284</v>
      </c>
      <c r="K18" s="217" t="s">
        <v>284</v>
      </c>
      <c r="L18" s="95">
        <v>3.47</v>
      </c>
      <c r="M18" s="96">
        <v>0</v>
      </c>
      <c r="N18" s="98">
        <v>36713415.590000004</v>
      </c>
    </row>
    <row r="19" spans="1:14" ht="17.100000000000001" customHeight="1">
      <c r="A19" s="47"/>
      <c r="B19" s="47"/>
      <c r="C19" s="59" t="s">
        <v>284</v>
      </c>
      <c r="D19" s="60">
        <v>3.47</v>
      </c>
      <c r="E19" s="71">
        <v>0</v>
      </c>
      <c r="F19" s="87">
        <v>10560223</v>
      </c>
      <c r="G19" s="63"/>
      <c r="H19" s="72"/>
      <c r="I19" s="215" t="s">
        <v>302</v>
      </c>
      <c r="J19" s="216" t="s">
        <v>302</v>
      </c>
      <c r="K19" s="217" t="s">
        <v>302</v>
      </c>
      <c r="L19" s="60">
        <v>4.9000000000000004</v>
      </c>
      <c r="M19" s="84">
        <v>-2</v>
      </c>
      <c r="N19" s="62">
        <v>29134967.600000001</v>
      </c>
    </row>
    <row r="20" spans="1:14" ht="16.5" customHeight="1">
      <c r="A20" s="47"/>
      <c r="B20" s="47"/>
      <c r="C20" s="59" t="s">
        <v>222</v>
      </c>
      <c r="D20" s="60">
        <v>0.26</v>
      </c>
      <c r="E20" s="71">
        <v>0</v>
      </c>
      <c r="F20" s="62">
        <v>10019853</v>
      </c>
      <c r="G20" s="73"/>
      <c r="H20" s="73"/>
      <c r="I20" s="215" t="s">
        <v>161</v>
      </c>
      <c r="J20" s="216" t="s">
        <v>161</v>
      </c>
      <c r="K20" s="217" t="s">
        <v>161</v>
      </c>
      <c r="L20" s="60">
        <v>13</v>
      </c>
      <c r="M20" s="84">
        <v>0.78</v>
      </c>
      <c r="N20" s="62">
        <v>25415964.550000001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4"/>
  <sheetViews>
    <sheetView tabSelected="1" topLeftCell="A27" zoomScale="145" zoomScaleNormal="145" workbookViewId="0">
      <selection activeCell="O41" sqref="O41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62" t="s">
        <v>315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4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.95" customHeight="1">
      <c r="A3" s="82"/>
      <c r="B3" s="265" t="s">
        <v>29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4" ht="12.95" customHeight="1">
      <c r="A4" s="82"/>
      <c r="B4" s="59" t="s">
        <v>222</v>
      </c>
      <c r="C4" s="83" t="s">
        <v>223</v>
      </c>
      <c r="D4" s="60">
        <v>0.25</v>
      </c>
      <c r="E4" s="60">
        <v>0.26</v>
      </c>
      <c r="F4" s="60">
        <v>0.25</v>
      </c>
      <c r="G4" s="60">
        <v>0.25</v>
      </c>
      <c r="H4" s="60">
        <v>0.25</v>
      </c>
      <c r="I4" s="60">
        <v>0.26</v>
      </c>
      <c r="J4" s="60">
        <v>0.26</v>
      </c>
      <c r="K4" s="84">
        <v>0</v>
      </c>
      <c r="L4" s="85">
        <v>7</v>
      </c>
      <c r="M4" s="62">
        <v>10019853</v>
      </c>
      <c r="N4" s="62">
        <v>2505111.7799999998</v>
      </c>
    </row>
    <row r="5" spans="1:14" ht="12.95" customHeight="1">
      <c r="A5" s="82"/>
      <c r="B5" s="59" t="s">
        <v>284</v>
      </c>
      <c r="C5" s="83" t="s">
        <v>285</v>
      </c>
      <c r="D5" s="60">
        <v>3.47</v>
      </c>
      <c r="E5" s="60">
        <v>3.5</v>
      </c>
      <c r="F5" s="60">
        <v>3.47</v>
      </c>
      <c r="G5" s="60">
        <v>3.48</v>
      </c>
      <c r="H5" s="60">
        <v>3.47</v>
      </c>
      <c r="I5" s="60">
        <v>3.47</v>
      </c>
      <c r="J5" s="60">
        <v>3.47</v>
      </c>
      <c r="K5" s="84">
        <v>0</v>
      </c>
      <c r="L5" s="85">
        <v>67</v>
      </c>
      <c r="M5" s="62">
        <v>10560223</v>
      </c>
      <c r="N5" s="62">
        <v>36713415.590000004</v>
      </c>
    </row>
    <row r="6" spans="1:14" ht="12.95" customHeight="1">
      <c r="A6" s="82"/>
      <c r="B6" s="59" t="s">
        <v>167</v>
      </c>
      <c r="C6" s="83" t="s">
        <v>168</v>
      </c>
      <c r="D6" s="89">
        <v>0.68</v>
      </c>
      <c r="E6" s="60">
        <v>0.68</v>
      </c>
      <c r="F6" s="60">
        <v>0.68</v>
      </c>
      <c r="G6" s="60">
        <v>0.68</v>
      </c>
      <c r="H6" s="60">
        <v>0.68</v>
      </c>
      <c r="I6" s="60">
        <v>0.68</v>
      </c>
      <c r="J6" s="60">
        <v>0.68</v>
      </c>
      <c r="K6" s="84">
        <v>0</v>
      </c>
      <c r="L6" s="85">
        <v>8</v>
      </c>
      <c r="M6" s="62">
        <v>5558854</v>
      </c>
      <c r="N6" s="62">
        <v>3780020.72</v>
      </c>
    </row>
    <row r="7" spans="1:14" ht="12.95" customHeight="1">
      <c r="A7" s="82"/>
      <c r="B7" s="105" t="s">
        <v>319</v>
      </c>
      <c r="C7" s="106" t="s">
        <v>318</v>
      </c>
      <c r="D7" s="89">
        <v>0.24</v>
      </c>
      <c r="E7" s="89">
        <v>0.24</v>
      </c>
      <c r="F7" s="89">
        <v>0.24</v>
      </c>
      <c r="G7" s="89">
        <v>0.24</v>
      </c>
      <c r="H7" s="89">
        <v>0.23</v>
      </c>
      <c r="I7" s="89">
        <v>0.24</v>
      </c>
      <c r="J7" s="89">
        <v>0.24</v>
      </c>
      <c r="K7" s="71">
        <v>0</v>
      </c>
      <c r="L7" s="90">
        <v>23</v>
      </c>
      <c r="M7" s="87">
        <v>16683000</v>
      </c>
      <c r="N7" s="87">
        <v>4003920</v>
      </c>
    </row>
    <row r="8" spans="1:14" ht="12.95" customHeight="1">
      <c r="A8" s="82"/>
      <c r="B8" s="59" t="s">
        <v>254</v>
      </c>
      <c r="C8" s="83" t="s">
        <v>255</v>
      </c>
      <c r="D8" s="89">
        <v>0.28999999999999998</v>
      </c>
      <c r="E8" s="60">
        <v>0.28999999999999998</v>
      </c>
      <c r="F8" s="60">
        <v>0.28999999999999998</v>
      </c>
      <c r="G8" s="60">
        <v>0.28999999999999998</v>
      </c>
      <c r="H8" s="60">
        <v>0.28999999999999998</v>
      </c>
      <c r="I8" s="60">
        <v>0.28999999999999998</v>
      </c>
      <c r="J8" s="60">
        <v>0.28999999999999998</v>
      </c>
      <c r="K8" s="84">
        <v>0</v>
      </c>
      <c r="L8" s="85">
        <v>3</v>
      </c>
      <c r="M8" s="62">
        <v>112692</v>
      </c>
      <c r="N8" s="62">
        <v>32680.68</v>
      </c>
    </row>
    <row r="9" spans="1:14" ht="12.95" customHeight="1">
      <c r="A9" s="82"/>
      <c r="B9" s="59" t="s">
        <v>289</v>
      </c>
      <c r="C9" s="83" t="s">
        <v>290</v>
      </c>
      <c r="D9" s="89">
        <v>0.21</v>
      </c>
      <c r="E9" s="89">
        <v>0.21</v>
      </c>
      <c r="F9" s="89">
        <v>0.21</v>
      </c>
      <c r="G9" s="89">
        <v>0.21</v>
      </c>
      <c r="H9" s="89">
        <v>0.21</v>
      </c>
      <c r="I9" s="89">
        <v>0.21</v>
      </c>
      <c r="J9" s="89">
        <v>0.21</v>
      </c>
      <c r="K9" s="84">
        <v>0</v>
      </c>
      <c r="L9" s="90">
        <v>3</v>
      </c>
      <c r="M9" s="87">
        <v>4200000</v>
      </c>
      <c r="N9" s="87">
        <v>882000</v>
      </c>
    </row>
    <row r="10" spans="1:14" ht="12.95" customHeight="1">
      <c r="A10" s="82"/>
      <c r="B10" s="59" t="s">
        <v>216</v>
      </c>
      <c r="C10" s="83" t="s">
        <v>217</v>
      </c>
      <c r="D10" s="60">
        <v>7.0000000000000007E-2</v>
      </c>
      <c r="E10" s="60">
        <v>7.0000000000000007E-2</v>
      </c>
      <c r="F10" s="60">
        <v>7.0000000000000007E-2</v>
      </c>
      <c r="G10" s="60">
        <v>7.0000000000000007E-2</v>
      </c>
      <c r="H10" s="60">
        <v>7.0000000000000007E-2</v>
      </c>
      <c r="I10" s="60">
        <v>7.0000000000000007E-2</v>
      </c>
      <c r="J10" s="60">
        <v>7.0000000000000007E-2</v>
      </c>
      <c r="K10" s="84">
        <v>0</v>
      </c>
      <c r="L10" s="85">
        <v>1</v>
      </c>
      <c r="M10" s="62">
        <v>1000</v>
      </c>
      <c r="N10" s="62">
        <v>70</v>
      </c>
    </row>
    <row r="11" spans="1:14" ht="12.95" customHeight="1">
      <c r="A11" s="82"/>
      <c r="B11" s="59" t="s">
        <v>195</v>
      </c>
      <c r="C11" s="83" t="s">
        <v>196</v>
      </c>
      <c r="D11" s="60">
        <v>1.1000000000000001</v>
      </c>
      <c r="E11" s="60">
        <v>1.1000000000000001</v>
      </c>
      <c r="F11" s="89">
        <v>1.1000000000000001</v>
      </c>
      <c r="G11" s="89">
        <v>1.1000000000000001</v>
      </c>
      <c r="H11" s="89">
        <v>1.1000000000000001</v>
      </c>
      <c r="I11" s="89">
        <v>1.1000000000000001</v>
      </c>
      <c r="J11" s="89">
        <v>1.1000000000000001</v>
      </c>
      <c r="K11" s="71">
        <v>0</v>
      </c>
      <c r="L11" s="90">
        <v>2</v>
      </c>
      <c r="M11" s="87">
        <v>266235</v>
      </c>
      <c r="N11" s="87">
        <v>292858.5</v>
      </c>
    </row>
    <row r="12" spans="1:14" ht="12.95" customHeight="1">
      <c r="A12" s="82"/>
      <c r="B12" s="59" t="s">
        <v>101</v>
      </c>
      <c r="C12" s="83" t="s">
        <v>100</v>
      </c>
      <c r="D12" s="60">
        <v>2</v>
      </c>
      <c r="E12" s="60">
        <v>2</v>
      </c>
      <c r="F12" s="60">
        <v>1.99</v>
      </c>
      <c r="G12" s="60">
        <v>1.99</v>
      </c>
      <c r="H12" s="60">
        <v>1.99</v>
      </c>
      <c r="I12" s="60">
        <v>1.99</v>
      </c>
      <c r="J12" s="60">
        <v>1.99</v>
      </c>
      <c r="K12" s="84">
        <v>0</v>
      </c>
      <c r="L12" s="85">
        <v>41</v>
      </c>
      <c r="M12" s="62">
        <v>9938654</v>
      </c>
      <c r="N12" s="62">
        <v>19778666.98</v>
      </c>
    </row>
    <row r="13" spans="1:14" ht="12.95" customHeight="1">
      <c r="A13" s="82"/>
      <c r="B13" s="59" t="s">
        <v>113</v>
      </c>
      <c r="C13" s="83" t="s">
        <v>114</v>
      </c>
      <c r="D13" s="60">
        <v>4.68</v>
      </c>
      <c r="E13" s="60">
        <v>4.7</v>
      </c>
      <c r="F13" s="60">
        <v>4.68</v>
      </c>
      <c r="G13" s="60">
        <v>4.7</v>
      </c>
      <c r="H13" s="60">
        <v>4.6900000000000004</v>
      </c>
      <c r="I13" s="60">
        <v>4.7</v>
      </c>
      <c r="J13" s="60">
        <v>4.68</v>
      </c>
      <c r="K13" s="84">
        <v>0.43</v>
      </c>
      <c r="L13" s="85">
        <v>36</v>
      </c>
      <c r="M13" s="62">
        <v>9637417</v>
      </c>
      <c r="N13" s="62">
        <v>45290859.899999999</v>
      </c>
    </row>
    <row r="14" spans="1:14" ht="12.95" customHeight="1">
      <c r="A14" s="82"/>
      <c r="B14" s="268" t="s">
        <v>110</v>
      </c>
      <c r="C14" s="269"/>
      <c r="D14" s="270"/>
      <c r="E14" s="271"/>
      <c r="F14" s="271"/>
      <c r="G14" s="271"/>
      <c r="H14" s="271"/>
      <c r="I14" s="271"/>
      <c r="J14" s="271"/>
      <c r="K14" s="272"/>
      <c r="L14" s="86">
        <f>SUM(L4:L13)</f>
        <v>191</v>
      </c>
      <c r="M14" s="86">
        <f>SUM(M4:M13)</f>
        <v>66977928</v>
      </c>
      <c r="N14" s="87">
        <f>SUM(N4:N13)</f>
        <v>113279604.15000001</v>
      </c>
    </row>
    <row r="15" spans="1:14" ht="12.95" customHeight="1">
      <c r="A15" s="82"/>
      <c r="B15" s="257" t="s">
        <v>30</v>
      </c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9"/>
    </row>
    <row r="16" spans="1:14" ht="12.95" customHeight="1">
      <c r="A16" s="82"/>
      <c r="B16" s="59" t="s">
        <v>161</v>
      </c>
      <c r="C16" s="83" t="s">
        <v>162</v>
      </c>
      <c r="D16" s="89">
        <v>12.9</v>
      </c>
      <c r="E16" s="89">
        <v>13</v>
      </c>
      <c r="F16" s="89">
        <v>12.9</v>
      </c>
      <c r="G16" s="89">
        <v>12.99</v>
      </c>
      <c r="H16" s="89">
        <v>12.9</v>
      </c>
      <c r="I16" s="89">
        <v>13</v>
      </c>
      <c r="J16" s="89">
        <v>12.9</v>
      </c>
      <c r="K16" s="84">
        <v>0.78</v>
      </c>
      <c r="L16" s="90">
        <v>44</v>
      </c>
      <c r="M16" s="87">
        <v>1956351</v>
      </c>
      <c r="N16" s="87">
        <v>25415964.550000001</v>
      </c>
    </row>
    <row r="17" spans="1:14" ht="12.95" customHeight="1">
      <c r="A17" s="82"/>
      <c r="B17" s="59" t="s">
        <v>234</v>
      </c>
      <c r="C17" s="83" t="s">
        <v>235</v>
      </c>
      <c r="D17" s="89">
        <v>3.1</v>
      </c>
      <c r="E17" s="89">
        <v>3.56</v>
      </c>
      <c r="F17" s="89">
        <v>3.1</v>
      </c>
      <c r="G17" s="89">
        <v>3.41</v>
      </c>
      <c r="H17" s="89">
        <v>2.88</v>
      </c>
      <c r="I17" s="89">
        <v>3.56</v>
      </c>
      <c r="J17" s="89">
        <v>3.1</v>
      </c>
      <c r="K17" s="84">
        <v>14.84</v>
      </c>
      <c r="L17" s="90">
        <v>29</v>
      </c>
      <c r="M17" s="87">
        <v>1096814</v>
      </c>
      <c r="N17" s="87">
        <v>3741994.48</v>
      </c>
    </row>
    <row r="18" spans="1:14" ht="12.95" customHeight="1">
      <c r="A18" s="82"/>
      <c r="B18" s="231" t="s">
        <v>169</v>
      </c>
      <c r="C18" s="232"/>
      <c r="D18" s="270"/>
      <c r="E18" s="271"/>
      <c r="F18" s="271"/>
      <c r="G18" s="271"/>
      <c r="H18" s="271"/>
      <c r="I18" s="271"/>
      <c r="J18" s="271"/>
      <c r="K18" s="272"/>
      <c r="L18" s="88">
        <f>SUM(L16:L17)</f>
        <v>73</v>
      </c>
      <c r="M18" s="86">
        <f>SUM(M16:M17)</f>
        <v>3053165</v>
      </c>
      <c r="N18" s="62">
        <f>SUM(N16:N17)</f>
        <v>29157959.030000001</v>
      </c>
    </row>
    <row r="19" spans="1:14" ht="12.95" customHeight="1">
      <c r="A19" s="82"/>
      <c r="B19" s="257" t="s">
        <v>119</v>
      </c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9"/>
    </row>
    <row r="20" spans="1:14" ht="12.95" customHeight="1">
      <c r="A20" s="82"/>
      <c r="B20" s="121" t="s">
        <v>270</v>
      </c>
      <c r="C20" s="122" t="s">
        <v>271</v>
      </c>
      <c r="D20" s="89">
        <v>0.88</v>
      </c>
      <c r="E20" s="89">
        <v>0.89</v>
      </c>
      <c r="F20" s="89">
        <v>0.88</v>
      </c>
      <c r="G20" s="89">
        <v>0.88</v>
      </c>
      <c r="H20" s="89">
        <v>0.86</v>
      </c>
      <c r="I20" s="89">
        <v>0.89</v>
      </c>
      <c r="J20" s="89">
        <v>0.86</v>
      </c>
      <c r="K20" s="84">
        <v>3.49</v>
      </c>
      <c r="L20" s="90">
        <v>5</v>
      </c>
      <c r="M20" s="87">
        <v>725507</v>
      </c>
      <c r="N20" s="87">
        <v>638696.16</v>
      </c>
    </row>
    <row r="21" spans="1:14" ht="12.95" customHeight="1">
      <c r="A21" s="82"/>
      <c r="B21" s="121" t="s">
        <v>286</v>
      </c>
      <c r="C21" s="122" t="s">
        <v>287</v>
      </c>
      <c r="D21" s="89">
        <v>0.55000000000000004</v>
      </c>
      <c r="E21" s="89">
        <v>0.55000000000000004</v>
      </c>
      <c r="F21" s="89">
        <v>0.55000000000000004</v>
      </c>
      <c r="G21" s="89">
        <v>0.55000000000000004</v>
      </c>
      <c r="H21" s="89">
        <v>0.55000000000000004</v>
      </c>
      <c r="I21" s="89">
        <v>0.55000000000000004</v>
      </c>
      <c r="J21" s="89">
        <v>0.55000000000000004</v>
      </c>
      <c r="K21" s="84">
        <v>0</v>
      </c>
      <c r="L21" s="90">
        <v>1</v>
      </c>
      <c r="M21" s="87">
        <v>700000</v>
      </c>
      <c r="N21" s="87">
        <v>385000</v>
      </c>
    </row>
    <row r="22" spans="1:14" ht="12.95" customHeight="1">
      <c r="A22" s="82"/>
      <c r="B22" s="231" t="s">
        <v>288</v>
      </c>
      <c r="C22" s="232"/>
      <c r="D22" s="270"/>
      <c r="E22" s="271"/>
      <c r="F22" s="271"/>
      <c r="G22" s="271"/>
      <c r="H22" s="271"/>
      <c r="I22" s="271"/>
      <c r="J22" s="271"/>
      <c r="K22" s="272"/>
      <c r="L22" s="88">
        <f>SUM(L20:L21)</f>
        <v>6</v>
      </c>
      <c r="M22" s="86">
        <f>SUM(M20:M21)</f>
        <v>1425507</v>
      </c>
      <c r="N22" s="62">
        <f>SUM(N20:N21)</f>
        <v>1023696.16</v>
      </c>
    </row>
    <row r="23" spans="1:14" ht="12.95" customHeight="1">
      <c r="A23" s="82"/>
      <c r="B23" s="228" t="s">
        <v>102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</row>
    <row r="24" spans="1:14" ht="12.95" customHeight="1">
      <c r="A24" s="82"/>
      <c r="B24" s="59" t="s">
        <v>316</v>
      </c>
      <c r="C24" s="83" t="s">
        <v>317</v>
      </c>
      <c r="D24" s="89">
        <v>29.5</v>
      </c>
      <c r="E24" s="89">
        <v>29.5</v>
      </c>
      <c r="F24" s="89">
        <v>28.85</v>
      </c>
      <c r="G24" s="89">
        <v>28.97</v>
      </c>
      <c r="H24" s="89">
        <v>30.01</v>
      </c>
      <c r="I24" s="89">
        <v>28.85</v>
      </c>
      <c r="J24" s="89">
        <v>30</v>
      </c>
      <c r="K24" s="84">
        <v>-3.833333333333333</v>
      </c>
      <c r="L24" s="90">
        <v>33</v>
      </c>
      <c r="M24" s="87">
        <v>403594</v>
      </c>
      <c r="N24" s="87">
        <v>11693029.949999999</v>
      </c>
    </row>
    <row r="25" spans="1:14" ht="12.95" customHeight="1">
      <c r="A25" s="82"/>
      <c r="B25" s="59" t="s">
        <v>268</v>
      </c>
      <c r="C25" s="83" t="s">
        <v>269</v>
      </c>
      <c r="D25" s="89">
        <v>4.4000000000000004</v>
      </c>
      <c r="E25" s="89">
        <v>4.4000000000000004</v>
      </c>
      <c r="F25" s="89">
        <v>4.4000000000000004</v>
      </c>
      <c r="G25" s="89">
        <v>4.4000000000000004</v>
      </c>
      <c r="H25" s="89">
        <v>4.6500000000000004</v>
      </c>
      <c r="I25" s="89">
        <v>4.4000000000000004</v>
      </c>
      <c r="J25" s="89">
        <v>4.6500000000000004</v>
      </c>
      <c r="K25" s="84">
        <v>-5.38</v>
      </c>
      <c r="L25" s="90">
        <v>4</v>
      </c>
      <c r="M25" s="87">
        <v>500000</v>
      </c>
      <c r="N25" s="87">
        <v>2200000</v>
      </c>
    </row>
    <row r="26" spans="1:14" ht="12.95" customHeight="1">
      <c r="A26" s="82"/>
      <c r="B26" s="59" t="s">
        <v>210</v>
      </c>
      <c r="C26" s="83" t="s">
        <v>211</v>
      </c>
      <c r="D26" s="89">
        <v>3.82</v>
      </c>
      <c r="E26" s="89">
        <v>3.91</v>
      </c>
      <c r="F26" s="89">
        <v>3.75</v>
      </c>
      <c r="G26" s="89">
        <v>3.88</v>
      </c>
      <c r="H26" s="89">
        <v>3.75</v>
      </c>
      <c r="I26" s="89">
        <v>3.75</v>
      </c>
      <c r="J26" s="89">
        <v>3.82</v>
      </c>
      <c r="K26" s="84">
        <v>-1.83</v>
      </c>
      <c r="L26" s="90">
        <v>44</v>
      </c>
      <c r="M26" s="87">
        <v>6486060</v>
      </c>
      <c r="N26" s="87">
        <v>25155361.100000001</v>
      </c>
    </row>
    <row r="27" spans="1:14" ht="12.95" customHeight="1">
      <c r="A27" s="82"/>
      <c r="B27" s="231" t="s">
        <v>111</v>
      </c>
      <c r="C27" s="232"/>
      <c r="D27" s="233"/>
      <c r="E27" s="234"/>
      <c r="F27" s="234"/>
      <c r="G27" s="234"/>
      <c r="H27" s="234"/>
      <c r="I27" s="234"/>
      <c r="J27" s="234"/>
      <c r="K27" s="235"/>
      <c r="L27" s="91">
        <f>SUM(L24:L26)</f>
        <v>81</v>
      </c>
      <c r="M27" s="91">
        <f>SUM(M24:M26)</f>
        <v>7389654</v>
      </c>
      <c r="N27" s="91">
        <f>SUM(N24:N26)</f>
        <v>39048391.049999997</v>
      </c>
    </row>
    <row r="28" spans="1:14" ht="12.95" customHeight="1">
      <c r="A28" s="82"/>
      <c r="B28" s="228" t="s">
        <v>103</v>
      </c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30"/>
    </row>
    <row r="29" spans="1:14" ht="12.95" customHeight="1">
      <c r="A29" s="82"/>
      <c r="B29" s="59" t="s">
        <v>181</v>
      </c>
      <c r="C29" s="83" t="s">
        <v>182</v>
      </c>
      <c r="D29" s="89">
        <v>5.2</v>
      </c>
      <c r="E29" s="89">
        <v>5.3</v>
      </c>
      <c r="F29" s="89">
        <v>5.2</v>
      </c>
      <c r="G29" s="89">
        <v>5.25</v>
      </c>
      <c r="H29" s="89">
        <v>5.15</v>
      </c>
      <c r="I29" s="89">
        <v>5.3</v>
      </c>
      <c r="J29" s="89">
        <v>5.2</v>
      </c>
      <c r="K29" s="84">
        <v>1.92</v>
      </c>
      <c r="L29" s="90">
        <v>142</v>
      </c>
      <c r="M29" s="87">
        <v>23331075</v>
      </c>
      <c r="N29" s="87">
        <v>122531470.90000001</v>
      </c>
    </row>
    <row r="30" spans="1:14" ht="12.95" customHeight="1">
      <c r="A30" s="82"/>
      <c r="B30" s="59" t="s">
        <v>124</v>
      </c>
      <c r="C30" s="83" t="s">
        <v>125</v>
      </c>
      <c r="D30" s="89">
        <v>2.1</v>
      </c>
      <c r="E30" s="89">
        <v>2.2200000000000002</v>
      </c>
      <c r="F30" s="89">
        <v>2.1</v>
      </c>
      <c r="G30" s="89">
        <v>2.2000000000000002</v>
      </c>
      <c r="H30" s="89">
        <v>2.1</v>
      </c>
      <c r="I30" s="89">
        <v>2.2200000000000002</v>
      </c>
      <c r="J30" s="89">
        <v>2.1</v>
      </c>
      <c r="K30" s="84">
        <v>5.71</v>
      </c>
      <c r="L30" s="90">
        <v>6</v>
      </c>
      <c r="M30" s="87">
        <v>192375</v>
      </c>
      <c r="N30" s="87">
        <v>423351.06</v>
      </c>
    </row>
    <row r="31" spans="1:14" ht="12.95" customHeight="1">
      <c r="A31" s="82"/>
      <c r="B31" s="59" t="s">
        <v>230</v>
      </c>
      <c r="C31" s="83" t="s">
        <v>231</v>
      </c>
      <c r="D31" s="89">
        <v>2.65</v>
      </c>
      <c r="E31" s="89">
        <v>2.65</v>
      </c>
      <c r="F31" s="89">
        <v>2.65</v>
      </c>
      <c r="G31" s="89">
        <v>2.65</v>
      </c>
      <c r="H31" s="89">
        <v>2.54</v>
      </c>
      <c r="I31" s="89">
        <v>2.65</v>
      </c>
      <c r="J31" s="89">
        <v>2.74</v>
      </c>
      <c r="K31" s="84">
        <v>-3.28</v>
      </c>
      <c r="L31" s="90">
        <v>1</v>
      </c>
      <c r="M31" s="87">
        <v>1500</v>
      </c>
      <c r="N31" s="87">
        <v>3975</v>
      </c>
    </row>
    <row r="32" spans="1:14" ht="12.95" customHeight="1">
      <c r="A32" s="82"/>
      <c r="B32" s="59" t="s">
        <v>218</v>
      </c>
      <c r="C32" s="83" t="s">
        <v>219</v>
      </c>
      <c r="D32" s="89">
        <v>17.5</v>
      </c>
      <c r="E32" s="139">
        <v>17.5</v>
      </c>
      <c r="F32" s="139">
        <v>17.5</v>
      </c>
      <c r="G32" s="139">
        <v>17.5</v>
      </c>
      <c r="H32" s="139">
        <v>17.55</v>
      </c>
      <c r="I32" s="139">
        <v>17.5</v>
      </c>
      <c r="J32" s="139">
        <v>17.5</v>
      </c>
      <c r="K32" s="141">
        <v>0</v>
      </c>
      <c r="L32" s="138">
        <v>2</v>
      </c>
      <c r="M32" s="140">
        <v>9284</v>
      </c>
      <c r="N32" s="140">
        <v>162470</v>
      </c>
    </row>
    <row r="33" spans="1:14" ht="12.95" customHeight="1">
      <c r="A33" s="82"/>
      <c r="B33" s="59" t="s">
        <v>260</v>
      </c>
      <c r="C33" s="83" t="s">
        <v>261</v>
      </c>
      <c r="D33" s="89">
        <v>1.32</v>
      </c>
      <c r="E33" s="89">
        <v>1.32</v>
      </c>
      <c r="F33" s="89">
        <v>1.22</v>
      </c>
      <c r="G33" s="89">
        <v>1.25</v>
      </c>
      <c r="H33" s="89">
        <v>1.31</v>
      </c>
      <c r="I33" s="89">
        <v>1.25</v>
      </c>
      <c r="J33" s="89">
        <v>1.32</v>
      </c>
      <c r="K33" s="84">
        <v>-5.3</v>
      </c>
      <c r="L33" s="90">
        <v>15</v>
      </c>
      <c r="M33" s="87">
        <v>3201078</v>
      </c>
      <c r="N33" s="87">
        <v>4015199.52</v>
      </c>
    </row>
    <row r="34" spans="1:14" ht="12.95" customHeight="1">
      <c r="A34" s="82"/>
      <c r="B34" s="59" t="s">
        <v>266</v>
      </c>
      <c r="C34" s="83" t="s">
        <v>267</v>
      </c>
      <c r="D34" s="89">
        <v>2.75</v>
      </c>
      <c r="E34" s="89">
        <v>2.75</v>
      </c>
      <c r="F34" s="89">
        <v>2.7</v>
      </c>
      <c r="G34" s="89">
        <v>2.74</v>
      </c>
      <c r="H34" s="89">
        <v>2.75</v>
      </c>
      <c r="I34" s="89">
        <v>2.75</v>
      </c>
      <c r="J34" s="89">
        <v>2.75</v>
      </c>
      <c r="K34" s="84">
        <v>0</v>
      </c>
      <c r="L34" s="90">
        <v>22</v>
      </c>
      <c r="M34" s="87">
        <v>4550000</v>
      </c>
      <c r="N34" s="87">
        <v>12487500</v>
      </c>
    </row>
    <row r="35" spans="1:14" ht="12.95" customHeight="1">
      <c r="A35" s="82"/>
      <c r="B35" s="59" t="s">
        <v>187</v>
      </c>
      <c r="C35" s="83" t="s">
        <v>186</v>
      </c>
      <c r="D35" s="89">
        <v>2.41</v>
      </c>
      <c r="E35" s="89">
        <v>2.41</v>
      </c>
      <c r="F35" s="89">
        <v>2.39</v>
      </c>
      <c r="G35" s="89">
        <v>2.39</v>
      </c>
      <c r="H35" s="89">
        <v>2.41</v>
      </c>
      <c r="I35" s="89">
        <v>2.39</v>
      </c>
      <c r="J35" s="89">
        <v>2.41</v>
      </c>
      <c r="K35" s="84">
        <v>-0.83</v>
      </c>
      <c r="L35" s="90">
        <v>15</v>
      </c>
      <c r="M35" s="87">
        <v>8046000</v>
      </c>
      <c r="N35" s="87">
        <v>19234660</v>
      </c>
    </row>
    <row r="36" spans="1:14" ht="12.95" customHeight="1">
      <c r="A36" s="82"/>
      <c r="B36" s="59" t="s">
        <v>165</v>
      </c>
      <c r="C36" s="83" t="s">
        <v>166</v>
      </c>
      <c r="D36" s="89">
        <v>2.1</v>
      </c>
      <c r="E36" s="89">
        <v>2.1</v>
      </c>
      <c r="F36" s="89">
        <v>2.1</v>
      </c>
      <c r="G36" s="89">
        <v>2.1</v>
      </c>
      <c r="H36" s="89">
        <v>2.1</v>
      </c>
      <c r="I36" s="89">
        <v>2.1</v>
      </c>
      <c r="J36" s="89">
        <v>2.1</v>
      </c>
      <c r="K36" s="71">
        <v>0</v>
      </c>
      <c r="L36" s="90">
        <v>1</v>
      </c>
      <c r="M36" s="87">
        <v>4733</v>
      </c>
      <c r="N36" s="87">
        <v>9939.2999999999993</v>
      </c>
    </row>
    <row r="37" spans="1:14" ht="12.95" customHeight="1">
      <c r="A37" s="82"/>
      <c r="B37" s="59" t="s">
        <v>258</v>
      </c>
      <c r="C37" s="83" t="s">
        <v>259</v>
      </c>
      <c r="D37" s="89">
        <v>5.7</v>
      </c>
      <c r="E37" s="89">
        <v>5.7</v>
      </c>
      <c r="F37" s="89">
        <v>5.7</v>
      </c>
      <c r="G37" s="89">
        <v>5.7</v>
      </c>
      <c r="H37" s="89">
        <v>5.71</v>
      </c>
      <c r="I37" s="89">
        <v>5.7</v>
      </c>
      <c r="J37" s="89">
        <v>5.7</v>
      </c>
      <c r="K37" s="84">
        <v>0</v>
      </c>
      <c r="L37" s="90">
        <v>9</v>
      </c>
      <c r="M37" s="87">
        <v>370507</v>
      </c>
      <c r="N37" s="87">
        <v>2111889.9</v>
      </c>
    </row>
    <row r="38" spans="1:14" ht="12.95" customHeight="1">
      <c r="A38" s="82"/>
      <c r="B38" s="59" t="s">
        <v>240</v>
      </c>
      <c r="C38" s="83" t="s">
        <v>190</v>
      </c>
      <c r="D38" s="89">
        <v>2.35</v>
      </c>
      <c r="E38" s="89">
        <v>2.35</v>
      </c>
      <c r="F38" s="89">
        <v>2.35</v>
      </c>
      <c r="G38" s="89">
        <v>2.35</v>
      </c>
      <c r="H38" s="89">
        <v>2.35</v>
      </c>
      <c r="I38" s="89">
        <v>2.35</v>
      </c>
      <c r="J38" s="89">
        <v>2.35</v>
      </c>
      <c r="K38" s="84">
        <v>0</v>
      </c>
      <c r="L38" s="90">
        <v>2</v>
      </c>
      <c r="M38" s="87">
        <v>2454</v>
      </c>
      <c r="N38" s="87">
        <v>5766.9</v>
      </c>
    </row>
    <row r="39" spans="1:14" ht="12.95" customHeight="1">
      <c r="A39" s="82"/>
      <c r="B39" s="260" t="s">
        <v>112</v>
      </c>
      <c r="C39" s="261"/>
      <c r="D39" s="233"/>
      <c r="E39" s="234"/>
      <c r="F39" s="234"/>
      <c r="G39" s="234"/>
      <c r="H39" s="234"/>
      <c r="I39" s="234"/>
      <c r="J39" s="234"/>
      <c r="K39" s="235"/>
      <c r="L39" s="91">
        <f>SUM(L29:L38)</f>
        <v>215</v>
      </c>
      <c r="M39" s="91">
        <f>SUM(M29:M38)</f>
        <v>39709006</v>
      </c>
      <c r="N39" s="91">
        <f>SUM(N29:N38)</f>
        <v>160986222.58000004</v>
      </c>
    </row>
    <row r="40" spans="1:14" ht="12.95" customHeight="1">
      <c r="A40" s="82"/>
      <c r="B40" s="228" t="s">
        <v>31</v>
      </c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30"/>
    </row>
    <row r="41" spans="1:14" ht="12.95" customHeight="1">
      <c r="A41" s="82"/>
      <c r="B41" s="59" t="s">
        <v>148</v>
      </c>
      <c r="C41" s="83" t="s">
        <v>147</v>
      </c>
      <c r="D41" s="89">
        <v>9.0500000000000007</v>
      </c>
      <c r="E41" s="89">
        <v>9.0500000000000007</v>
      </c>
      <c r="F41" s="89">
        <v>9</v>
      </c>
      <c r="G41" s="89">
        <v>9.01</v>
      </c>
      <c r="H41" s="89">
        <v>8.99</v>
      </c>
      <c r="I41" s="89">
        <v>9</v>
      </c>
      <c r="J41" s="89">
        <v>9</v>
      </c>
      <c r="K41" s="84">
        <v>0</v>
      </c>
      <c r="L41" s="90">
        <v>13</v>
      </c>
      <c r="M41" s="87">
        <v>360000</v>
      </c>
      <c r="N41" s="87">
        <v>3243000</v>
      </c>
    </row>
    <row r="42" spans="1:14" ht="12.95" customHeight="1">
      <c r="A42" s="82"/>
      <c r="B42" s="59" t="s">
        <v>156</v>
      </c>
      <c r="C42" s="83" t="s">
        <v>155</v>
      </c>
      <c r="D42" s="89">
        <v>37</v>
      </c>
      <c r="E42" s="89">
        <v>37</v>
      </c>
      <c r="F42" s="89">
        <v>36.5</v>
      </c>
      <c r="G42" s="89">
        <v>36.799999999999997</v>
      </c>
      <c r="H42" s="89">
        <v>36.99</v>
      </c>
      <c r="I42" s="89">
        <v>37</v>
      </c>
      <c r="J42" s="89">
        <v>37</v>
      </c>
      <c r="K42" s="71">
        <v>0</v>
      </c>
      <c r="L42" s="90">
        <v>4</v>
      </c>
      <c r="M42" s="87">
        <v>152250</v>
      </c>
      <c r="N42" s="87">
        <v>5602250</v>
      </c>
    </row>
    <row r="43" spans="1:14" ht="12.95" customHeight="1">
      <c r="A43" s="82"/>
      <c r="B43" s="59" t="s">
        <v>126</v>
      </c>
      <c r="C43" s="83" t="s">
        <v>127</v>
      </c>
      <c r="D43" s="89">
        <v>23.5</v>
      </c>
      <c r="E43" s="89">
        <v>23.5</v>
      </c>
      <c r="F43" s="89">
        <v>23.5</v>
      </c>
      <c r="G43" s="89">
        <v>23.5</v>
      </c>
      <c r="H43" s="89">
        <v>23.62</v>
      </c>
      <c r="I43" s="89">
        <v>23.5</v>
      </c>
      <c r="J43" s="89">
        <v>23.75</v>
      </c>
      <c r="K43" s="84">
        <v>-1.05</v>
      </c>
      <c r="L43" s="90">
        <v>2</v>
      </c>
      <c r="M43" s="87">
        <v>2147</v>
      </c>
      <c r="N43" s="87">
        <v>50454.5</v>
      </c>
    </row>
    <row r="44" spans="1:14" ht="12.95" customHeight="1">
      <c r="A44" s="82"/>
      <c r="B44" s="59" t="s">
        <v>170</v>
      </c>
      <c r="C44" s="83" t="s">
        <v>171</v>
      </c>
      <c r="D44" s="89">
        <v>18</v>
      </c>
      <c r="E44" s="89">
        <v>18</v>
      </c>
      <c r="F44" s="89">
        <v>18</v>
      </c>
      <c r="G44" s="89">
        <v>18</v>
      </c>
      <c r="H44" s="89">
        <v>18</v>
      </c>
      <c r="I44" s="89">
        <v>18</v>
      </c>
      <c r="J44" s="89">
        <v>18</v>
      </c>
      <c r="K44" s="84">
        <v>0</v>
      </c>
      <c r="L44" s="90">
        <v>2</v>
      </c>
      <c r="M44" s="87">
        <v>273</v>
      </c>
      <c r="N44" s="87">
        <v>4914</v>
      </c>
    </row>
    <row r="45" spans="1:14" ht="12.95" customHeight="1">
      <c r="A45" s="82"/>
      <c r="B45" s="252" t="s">
        <v>115</v>
      </c>
      <c r="C45" s="253"/>
      <c r="D45" s="249"/>
      <c r="E45" s="250"/>
      <c r="F45" s="250"/>
      <c r="G45" s="250"/>
      <c r="H45" s="250"/>
      <c r="I45" s="250"/>
      <c r="J45" s="250"/>
      <c r="K45" s="251"/>
      <c r="L45" s="90">
        <f>SUM(L41:L44)</f>
        <v>21</v>
      </c>
      <c r="M45" s="87">
        <f>SUM(M41:M44)</f>
        <v>514670</v>
      </c>
      <c r="N45" s="87">
        <f>SUM(N41:N44)</f>
        <v>8900618.5</v>
      </c>
    </row>
    <row r="46" spans="1:14" ht="12.95" customHeight="1">
      <c r="A46" s="82"/>
      <c r="B46" s="257" t="s">
        <v>104</v>
      </c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9"/>
    </row>
    <row r="47" spans="1:14" ht="12.95" customHeight="1">
      <c r="A47" s="82"/>
      <c r="B47" s="59" t="s">
        <v>295</v>
      </c>
      <c r="C47" s="83" t="s">
        <v>294</v>
      </c>
      <c r="D47" s="89">
        <v>14.54</v>
      </c>
      <c r="E47" s="89">
        <v>14.54</v>
      </c>
      <c r="F47" s="89">
        <v>13.9</v>
      </c>
      <c r="G47" s="89">
        <v>14.26</v>
      </c>
      <c r="H47" s="89">
        <v>12.65</v>
      </c>
      <c r="I47" s="89">
        <v>14.26</v>
      </c>
      <c r="J47" s="89">
        <v>12.65</v>
      </c>
      <c r="K47" s="84">
        <v>12.73</v>
      </c>
      <c r="L47" s="90">
        <v>41</v>
      </c>
      <c r="M47" s="87">
        <v>754030</v>
      </c>
      <c r="N47" s="87">
        <v>10755416.48</v>
      </c>
    </row>
    <row r="48" spans="1:14" ht="12.95" customHeight="1">
      <c r="A48" s="82"/>
      <c r="B48" s="59" t="s">
        <v>304</v>
      </c>
      <c r="C48" s="83" t="s">
        <v>305</v>
      </c>
      <c r="D48" s="89">
        <v>7.45</v>
      </c>
      <c r="E48" s="89">
        <v>7.45</v>
      </c>
      <c r="F48" s="89">
        <v>6.45</v>
      </c>
      <c r="G48" s="89">
        <v>7.44</v>
      </c>
      <c r="H48" s="89">
        <v>7.45</v>
      </c>
      <c r="I48" s="89">
        <v>6.45</v>
      </c>
      <c r="J48" s="89">
        <v>7.45</v>
      </c>
      <c r="K48" s="84">
        <v>-13.42</v>
      </c>
      <c r="L48" s="90">
        <v>6</v>
      </c>
      <c r="M48" s="87">
        <v>678500</v>
      </c>
      <c r="N48" s="87">
        <v>5051263</v>
      </c>
    </row>
    <row r="49" spans="1:14" ht="12.95" customHeight="1">
      <c r="A49" s="82"/>
      <c r="B49" s="252" t="s">
        <v>293</v>
      </c>
      <c r="C49" s="253"/>
      <c r="D49" s="249"/>
      <c r="E49" s="250"/>
      <c r="F49" s="250"/>
      <c r="G49" s="250"/>
      <c r="H49" s="250"/>
      <c r="I49" s="250"/>
      <c r="J49" s="250"/>
      <c r="K49" s="251"/>
      <c r="L49" s="90">
        <f>SUM(L47:L48)</f>
        <v>47</v>
      </c>
      <c r="M49" s="87">
        <f>SUM(M47:M48)</f>
        <v>1432530</v>
      </c>
      <c r="N49" s="87">
        <f>SUM(N47:N48)</f>
        <v>15806679.48</v>
      </c>
    </row>
    <row r="50" spans="1:14" s="76" customFormat="1" ht="12.75" customHeight="1">
      <c r="B50" s="92" t="s">
        <v>32</v>
      </c>
      <c r="C50" s="238"/>
      <c r="D50" s="239"/>
      <c r="E50" s="239"/>
      <c r="F50" s="239"/>
      <c r="G50" s="239"/>
      <c r="H50" s="239"/>
      <c r="I50" s="239"/>
      <c r="J50" s="239"/>
      <c r="K50" s="240"/>
      <c r="L50" s="93">
        <f>L49+L45+L39+L27+L22+L18+L14</f>
        <v>634</v>
      </c>
      <c r="M50" s="93">
        <f>M49+M45+M39+M27+M22+M18+M14</f>
        <v>120502460</v>
      </c>
      <c r="N50" s="93">
        <f>N49+N45+N39+N27+N22+N18+N14</f>
        <v>368203170.95000005</v>
      </c>
    </row>
    <row r="51" spans="1:14" s="76" customFormat="1" ht="30" customHeight="1">
      <c r="A51" s="75"/>
      <c r="B51" s="254" t="s">
        <v>314</v>
      </c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6"/>
    </row>
    <row r="52" spans="1:14" s="76" customFormat="1" ht="45.75" customHeight="1">
      <c r="B52" s="77" t="s">
        <v>15</v>
      </c>
      <c r="C52" s="78" t="s">
        <v>20</v>
      </c>
      <c r="D52" s="78" t="s">
        <v>21</v>
      </c>
      <c r="E52" s="78" t="s">
        <v>22</v>
      </c>
      <c r="F52" s="78" t="s">
        <v>23</v>
      </c>
      <c r="G52" s="78" t="s">
        <v>24</v>
      </c>
      <c r="H52" s="78" t="s">
        <v>25</v>
      </c>
      <c r="I52" s="78" t="s">
        <v>19</v>
      </c>
      <c r="J52" s="78" t="s">
        <v>26</v>
      </c>
      <c r="K52" s="79" t="s">
        <v>27</v>
      </c>
      <c r="L52" s="80" t="s">
        <v>28</v>
      </c>
      <c r="M52" s="80" t="s">
        <v>18</v>
      </c>
      <c r="N52" s="81" t="s">
        <v>7</v>
      </c>
    </row>
    <row r="53" spans="1:14" s="76" customFormat="1" ht="12.95" customHeight="1">
      <c r="B53" s="228" t="s">
        <v>29</v>
      </c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30"/>
    </row>
    <row r="54" spans="1:14" s="76" customFormat="1" ht="12.95" customHeight="1">
      <c r="B54" s="59" t="s">
        <v>134</v>
      </c>
      <c r="C54" s="83" t="s">
        <v>135</v>
      </c>
      <c r="D54" s="89">
        <v>0.13</v>
      </c>
      <c r="E54" s="89">
        <v>0.13</v>
      </c>
      <c r="F54" s="89">
        <v>0.13</v>
      </c>
      <c r="G54" s="89">
        <v>0.13</v>
      </c>
      <c r="H54" s="89">
        <v>0.14000000000000001</v>
      </c>
      <c r="I54" s="89">
        <v>0.13</v>
      </c>
      <c r="J54" s="89">
        <v>0.14000000000000001</v>
      </c>
      <c r="K54" s="84">
        <v>-7.14</v>
      </c>
      <c r="L54" s="112">
        <v>1</v>
      </c>
      <c r="M54" s="87">
        <v>1500000</v>
      </c>
      <c r="N54" s="87">
        <v>195000</v>
      </c>
    </row>
    <row r="55" spans="1:14" s="76" customFormat="1" ht="12.95" customHeight="1">
      <c r="B55" s="59" t="s">
        <v>276</v>
      </c>
      <c r="C55" s="83" t="s">
        <v>277</v>
      </c>
      <c r="D55" s="89">
        <v>0.65</v>
      </c>
      <c r="E55" s="89">
        <v>0.65</v>
      </c>
      <c r="F55" s="89">
        <v>0.65</v>
      </c>
      <c r="G55" s="89">
        <v>0.65</v>
      </c>
      <c r="H55" s="89">
        <v>0.65</v>
      </c>
      <c r="I55" s="89">
        <v>0.65</v>
      </c>
      <c r="J55" s="89">
        <v>0.65</v>
      </c>
      <c r="K55" s="84">
        <v>0</v>
      </c>
      <c r="L55" s="112">
        <v>3</v>
      </c>
      <c r="M55" s="87">
        <v>31040</v>
      </c>
      <c r="N55" s="87">
        <v>20176</v>
      </c>
    </row>
    <row r="56" spans="1:14" s="76" customFormat="1" ht="12.95" customHeight="1">
      <c r="B56" s="236" t="s">
        <v>110</v>
      </c>
      <c r="C56" s="237"/>
      <c r="D56" s="233"/>
      <c r="E56" s="234"/>
      <c r="F56" s="234"/>
      <c r="G56" s="234"/>
      <c r="H56" s="234"/>
      <c r="I56" s="234"/>
      <c r="J56" s="234"/>
      <c r="K56" s="235"/>
      <c r="L56" s="86">
        <f>SUM(L54:L55)</f>
        <v>4</v>
      </c>
      <c r="M56" s="86">
        <f>SUM(M54:M55)</f>
        <v>1531040</v>
      </c>
      <c r="N56" s="87">
        <f>SUM(N54:N55)</f>
        <v>215176</v>
      </c>
    </row>
    <row r="57" spans="1:14" s="76" customFormat="1" ht="12.95" customHeight="1">
      <c r="B57" s="228" t="s">
        <v>102</v>
      </c>
      <c r="C57" s="229"/>
      <c r="D57" s="229"/>
      <c r="E57" s="229"/>
      <c r="F57" s="229"/>
      <c r="G57" s="229"/>
      <c r="H57" s="229"/>
      <c r="I57" s="229"/>
      <c r="J57" s="229"/>
      <c r="K57" s="229"/>
      <c r="L57" s="229"/>
      <c r="M57" s="229"/>
      <c r="N57" s="230"/>
    </row>
    <row r="58" spans="1:14" s="76" customFormat="1" ht="12.95" customHeight="1">
      <c r="B58" s="59" t="s">
        <v>33</v>
      </c>
      <c r="C58" s="83" t="s">
        <v>34</v>
      </c>
      <c r="D58" s="89">
        <v>2.34</v>
      </c>
      <c r="E58" s="89">
        <v>2.34</v>
      </c>
      <c r="F58" s="89">
        <v>2.2000000000000002</v>
      </c>
      <c r="G58" s="89">
        <v>2.27</v>
      </c>
      <c r="H58" s="89">
        <v>2.2200000000000002</v>
      </c>
      <c r="I58" s="89">
        <v>2.2999999999999998</v>
      </c>
      <c r="J58" s="89">
        <v>2.35</v>
      </c>
      <c r="K58" s="71">
        <v>-2.13</v>
      </c>
      <c r="L58" s="112">
        <v>12</v>
      </c>
      <c r="M58" s="87">
        <v>553414</v>
      </c>
      <c r="N58" s="87">
        <v>1257209.72</v>
      </c>
    </row>
    <row r="59" spans="1:14" s="76" customFormat="1" ht="12.95" customHeight="1">
      <c r="B59" s="231" t="s">
        <v>111</v>
      </c>
      <c r="C59" s="232"/>
      <c r="D59" s="233"/>
      <c r="E59" s="234"/>
      <c r="F59" s="234"/>
      <c r="G59" s="234"/>
      <c r="H59" s="234"/>
      <c r="I59" s="234"/>
      <c r="J59" s="234"/>
      <c r="K59" s="235"/>
      <c r="L59" s="91">
        <f>SUM(L58)</f>
        <v>12</v>
      </c>
      <c r="M59" s="91">
        <f>SUM(M58)</f>
        <v>553414</v>
      </c>
      <c r="N59" s="91">
        <f>SUM(N58)</f>
        <v>1257209.72</v>
      </c>
    </row>
    <row r="60" spans="1:14" ht="12.95" customHeight="1">
      <c r="A60" s="82"/>
      <c r="B60" s="228" t="s">
        <v>103</v>
      </c>
      <c r="C60" s="229"/>
      <c r="D60" s="229"/>
      <c r="E60" s="229"/>
      <c r="F60" s="229"/>
      <c r="G60" s="229"/>
      <c r="H60" s="229"/>
      <c r="I60" s="229"/>
      <c r="J60" s="229"/>
      <c r="K60" s="229"/>
      <c r="L60" s="229"/>
      <c r="M60" s="229"/>
      <c r="N60" s="230"/>
    </row>
    <row r="61" spans="1:14" ht="12.95" customHeight="1">
      <c r="A61" s="82"/>
      <c r="B61" s="59" t="s">
        <v>35</v>
      </c>
      <c r="C61" s="83" t="s">
        <v>36</v>
      </c>
      <c r="D61" s="89">
        <v>3.27</v>
      </c>
      <c r="E61" s="89">
        <v>3.27</v>
      </c>
      <c r="F61" s="89">
        <v>3.22</v>
      </c>
      <c r="G61" s="89">
        <v>3.25</v>
      </c>
      <c r="H61" s="89">
        <v>3.24</v>
      </c>
      <c r="I61" s="60">
        <v>3.22</v>
      </c>
      <c r="J61" s="60">
        <v>3.27</v>
      </c>
      <c r="K61" s="84">
        <v>-1.53</v>
      </c>
      <c r="L61" s="85">
        <v>16</v>
      </c>
      <c r="M61" s="62">
        <v>1942360</v>
      </c>
      <c r="N61" s="62">
        <v>6310997.2599999998</v>
      </c>
    </row>
    <row r="62" spans="1:14" ht="12.95" customHeight="1">
      <c r="A62" s="82"/>
      <c r="B62" s="59" t="s">
        <v>109</v>
      </c>
      <c r="C62" s="83" t="s">
        <v>37</v>
      </c>
      <c r="D62" s="89">
        <v>1.32</v>
      </c>
      <c r="E62" s="89">
        <v>1.32</v>
      </c>
      <c r="F62" s="89">
        <v>1.3</v>
      </c>
      <c r="G62" s="89">
        <v>1.3</v>
      </c>
      <c r="H62" s="89">
        <v>1.28</v>
      </c>
      <c r="I62" s="60">
        <v>1.3</v>
      </c>
      <c r="J62" s="60">
        <v>1.28</v>
      </c>
      <c r="K62" s="84">
        <v>1.56</v>
      </c>
      <c r="L62" s="85">
        <v>6</v>
      </c>
      <c r="M62" s="62">
        <v>165930</v>
      </c>
      <c r="N62" s="62">
        <v>215809</v>
      </c>
    </row>
    <row r="63" spans="1:14" ht="12.95" customHeight="1">
      <c r="A63" s="82"/>
      <c r="B63" s="236" t="s">
        <v>112</v>
      </c>
      <c r="C63" s="237"/>
      <c r="D63" s="233"/>
      <c r="E63" s="234"/>
      <c r="F63" s="234"/>
      <c r="G63" s="234"/>
      <c r="H63" s="234"/>
      <c r="I63" s="234"/>
      <c r="J63" s="234"/>
      <c r="K63" s="235"/>
      <c r="L63" s="91">
        <f>SUM(L61:L62)</f>
        <v>22</v>
      </c>
      <c r="M63" s="91">
        <f>SUM(M61:M62)</f>
        <v>2108290</v>
      </c>
      <c r="N63" s="91">
        <f>SUM(N61:N62)</f>
        <v>6526806.2599999998</v>
      </c>
    </row>
    <row r="64" spans="1:14" ht="12.95" customHeight="1">
      <c r="A64" s="82"/>
      <c r="B64" s="241" t="s">
        <v>31</v>
      </c>
      <c r="C64" s="242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43"/>
    </row>
    <row r="65" spans="1:14" ht="12.95" customHeight="1">
      <c r="A65" s="82"/>
      <c r="B65" s="59" t="s">
        <v>201</v>
      </c>
      <c r="C65" s="94" t="s">
        <v>202</v>
      </c>
      <c r="D65" s="95">
        <v>36</v>
      </c>
      <c r="E65" s="95">
        <v>36</v>
      </c>
      <c r="F65" s="95">
        <v>36</v>
      </c>
      <c r="G65" s="95">
        <v>36</v>
      </c>
      <c r="H65" s="95">
        <v>36</v>
      </c>
      <c r="I65" s="95">
        <v>36</v>
      </c>
      <c r="J65" s="95">
        <v>36</v>
      </c>
      <c r="K65" s="96">
        <v>0</v>
      </c>
      <c r="L65" s="97">
        <v>1</v>
      </c>
      <c r="M65" s="98">
        <v>2000</v>
      </c>
      <c r="N65" s="98">
        <v>72000</v>
      </c>
    </row>
    <row r="66" spans="1:14" ht="12.95" customHeight="1">
      <c r="A66" s="82"/>
      <c r="B66" s="244" t="s">
        <v>115</v>
      </c>
      <c r="C66" s="245"/>
      <c r="D66" s="246"/>
      <c r="E66" s="247"/>
      <c r="F66" s="247"/>
      <c r="G66" s="247"/>
      <c r="H66" s="247"/>
      <c r="I66" s="247"/>
      <c r="J66" s="247"/>
      <c r="K66" s="248"/>
      <c r="L66" s="91">
        <f>SUM(L65)</f>
        <v>1</v>
      </c>
      <c r="M66" s="91">
        <f>SUM(M65)</f>
        <v>2000</v>
      </c>
      <c r="N66" s="91">
        <f>SUM(N65)</f>
        <v>72000</v>
      </c>
    </row>
    <row r="67" spans="1:14" s="76" customFormat="1" ht="12.95" customHeight="1">
      <c r="B67" s="92" t="s">
        <v>183</v>
      </c>
      <c r="C67" s="238"/>
      <c r="D67" s="239"/>
      <c r="E67" s="239"/>
      <c r="F67" s="239"/>
      <c r="G67" s="239"/>
      <c r="H67" s="239"/>
      <c r="I67" s="239"/>
      <c r="J67" s="239"/>
      <c r="K67" s="240"/>
      <c r="L67" s="93">
        <f>L66+L63+L59+L56</f>
        <v>39</v>
      </c>
      <c r="M67" s="93">
        <f>M66+M63+M59+M56</f>
        <v>4194744</v>
      </c>
      <c r="N67" s="93">
        <f>N66+N63+N59+N56</f>
        <v>8071191.9799999995</v>
      </c>
    </row>
    <row r="68" spans="1:14" s="76" customFormat="1" ht="30" customHeight="1">
      <c r="A68" s="75"/>
      <c r="B68" s="254" t="s">
        <v>313</v>
      </c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6"/>
    </row>
    <row r="69" spans="1:14" s="76" customFormat="1" ht="41.25" customHeight="1">
      <c r="B69" s="77" t="s">
        <v>15</v>
      </c>
      <c r="C69" s="78" t="s">
        <v>20</v>
      </c>
      <c r="D69" s="78" t="s">
        <v>21</v>
      </c>
      <c r="E69" s="78" t="s">
        <v>22</v>
      </c>
      <c r="F69" s="78" t="s">
        <v>23</v>
      </c>
      <c r="G69" s="78" t="s">
        <v>24</v>
      </c>
      <c r="H69" s="78" t="s">
        <v>25</v>
      </c>
      <c r="I69" s="78" t="s">
        <v>19</v>
      </c>
      <c r="J69" s="78" t="s">
        <v>26</v>
      </c>
      <c r="K69" s="79" t="s">
        <v>27</v>
      </c>
      <c r="L69" s="80" t="s">
        <v>28</v>
      </c>
      <c r="M69" s="80" t="s">
        <v>18</v>
      </c>
      <c r="N69" s="81" t="s">
        <v>7</v>
      </c>
    </row>
    <row r="70" spans="1:14" ht="12.95" customHeight="1">
      <c r="A70" s="82"/>
      <c r="B70" s="228" t="s">
        <v>29</v>
      </c>
      <c r="C70" s="229"/>
      <c r="D70" s="229"/>
      <c r="E70" s="229"/>
      <c r="F70" s="229"/>
      <c r="G70" s="229"/>
      <c r="H70" s="229"/>
      <c r="I70" s="229"/>
      <c r="J70" s="229"/>
      <c r="K70" s="229"/>
      <c r="L70" s="229"/>
      <c r="M70" s="229"/>
      <c r="N70" s="230"/>
    </row>
    <row r="71" spans="1:14" ht="12.95" customHeight="1">
      <c r="A71" s="82"/>
      <c r="B71" s="59" t="s">
        <v>224</v>
      </c>
      <c r="C71" s="83" t="s">
        <v>225</v>
      </c>
      <c r="D71" s="95">
        <v>0.11</v>
      </c>
      <c r="E71" s="95">
        <v>0.11</v>
      </c>
      <c r="F71" s="95">
        <v>0.11</v>
      </c>
      <c r="G71" s="95">
        <v>0.11</v>
      </c>
      <c r="H71" s="95">
        <v>0.11</v>
      </c>
      <c r="I71" s="95">
        <v>0.11</v>
      </c>
      <c r="J71" s="95">
        <v>0.1</v>
      </c>
      <c r="K71" s="96">
        <v>10</v>
      </c>
      <c r="L71" s="97">
        <v>12</v>
      </c>
      <c r="M71" s="98">
        <v>14218025</v>
      </c>
      <c r="N71" s="98">
        <v>1563982.75</v>
      </c>
    </row>
    <row r="72" spans="1:14" s="76" customFormat="1" ht="12.95" customHeight="1">
      <c r="B72" s="236" t="s">
        <v>110</v>
      </c>
      <c r="C72" s="237"/>
      <c r="D72" s="233"/>
      <c r="E72" s="234"/>
      <c r="F72" s="234"/>
      <c r="G72" s="234"/>
      <c r="H72" s="234"/>
      <c r="I72" s="234"/>
      <c r="J72" s="234"/>
      <c r="K72" s="235"/>
      <c r="L72" s="86">
        <f>SUM(L71:L71)</f>
        <v>12</v>
      </c>
      <c r="M72" s="86">
        <f>SUM(M71:M71)</f>
        <v>14218025</v>
      </c>
      <c r="N72" s="87">
        <f>SUM(N71:N71)</f>
        <v>1563982.75</v>
      </c>
    </row>
    <row r="73" spans="1:14" ht="12.95" customHeight="1">
      <c r="A73" s="82"/>
      <c r="B73" s="228" t="s">
        <v>102</v>
      </c>
      <c r="C73" s="229"/>
      <c r="D73" s="229"/>
      <c r="E73" s="229"/>
      <c r="F73" s="229"/>
      <c r="G73" s="229"/>
      <c r="H73" s="229"/>
      <c r="I73" s="229"/>
      <c r="J73" s="229"/>
      <c r="K73" s="229"/>
      <c r="L73" s="229"/>
      <c r="M73" s="229"/>
      <c r="N73" s="230"/>
    </row>
    <row r="74" spans="1:14" ht="12.95" customHeight="1">
      <c r="A74" s="82"/>
      <c r="B74" s="59" t="s">
        <v>105</v>
      </c>
      <c r="C74" s="83" t="s">
        <v>42</v>
      </c>
      <c r="D74" s="89">
        <v>2</v>
      </c>
      <c r="E74" s="89">
        <v>2.0299999999999998</v>
      </c>
      <c r="F74" s="89">
        <v>2</v>
      </c>
      <c r="G74" s="89">
        <v>2.0099999999999998</v>
      </c>
      <c r="H74" s="89">
        <v>2</v>
      </c>
      <c r="I74" s="89">
        <v>2</v>
      </c>
      <c r="J74" s="89">
        <v>2</v>
      </c>
      <c r="K74" s="71">
        <v>0</v>
      </c>
      <c r="L74" s="112">
        <v>5</v>
      </c>
      <c r="M74" s="87">
        <v>136812</v>
      </c>
      <c r="N74" s="87">
        <v>274374</v>
      </c>
    </row>
    <row r="75" spans="1:14" ht="12.95" customHeight="1">
      <c r="A75" s="82"/>
      <c r="B75" s="231" t="s">
        <v>111</v>
      </c>
      <c r="C75" s="232"/>
      <c r="D75" s="233"/>
      <c r="E75" s="234"/>
      <c r="F75" s="234"/>
      <c r="G75" s="234"/>
      <c r="H75" s="234"/>
      <c r="I75" s="234"/>
      <c r="J75" s="234"/>
      <c r="K75" s="235"/>
      <c r="L75" s="91">
        <f>SUM(L74)</f>
        <v>5</v>
      </c>
      <c r="M75" s="91">
        <f>SUM(M74)</f>
        <v>136812</v>
      </c>
      <c r="N75" s="91">
        <f>SUM(N74)</f>
        <v>274374</v>
      </c>
    </row>
    <row r="76" spans="1:14" ht="12.95" customHeight="1">
      <c r="A76" s="82"/>
      <c r="B76" s="228" t="s">
        <v>103</v>
      </c>
      <c r="C76" s="229"/>
      <c r="D76" s="229"/>
      <c r="E76" s="229"/>
      <c r="F76" s="229"/>
      <c r="G76" s="229"/>
      <c r="H76" s="229"/>
      <c r="I76" s="229"/>
      <c r="J76" s="229"/>
      <c r="K76" s="229"/>
      <c r="L76" s="229"/>
      <c r="M76" s="229"/>
      <c r="N76" s="230"/>
    </row>
    <row r="77" spans="1:14" ht="12.95" customHeight="1">
      <c r="A77" s="82"/>
      <c r="B77" s="59" t="s">
        <v>143</v>
      </c>
      <c r="C77" s="83" t="s">
        <v>144</v>
      </c>
      <c r="D77" s="89">
        <v>1.88</v>
      </c>
      <c r="E77" s="89">
        <v>1.88</v>
      </c>
      <c r="F77" s="89">
        <v>1.88</v>
      </c>
      <c r="G77" s="89">
        <v>1.88</v>
      </c>
      <c r="H77" s="89">
        <v>1.9</v>
      </c>
      <c r="I77" s="89">
        <v>1.88</v>
      </c>
      <c r="J77" s="89">
        <v>1.88</v>
      </c>
      <c r="K77" s="71">
        <v>0</v>
      </c>
      <c r="L77" s="112">
        <v>2</v>
      </c>
      <c r="M77" s="87">
        <v>7500</v>
      </c>
      <c r="N77" s="87">
        <v>14100</v>
      </c>
    </row>
    <row r="78" spans="1:14" ht="12.95" customHeight="1">
      <c r="A78" s="82"/>
      <c r="B78" s="59" t="s">
        <v>228</v>
      </c>
      <c r="C78" s="83" t="s">
        <v>229</v>
      </c>
      <c r="D78" s="89">
        <v>1.85</v>
      </c>
      <c r="E78" s="89">
        <v>1.85</v>
      </c>
      <c r="F78" s="89">
        <v>1.84</v>
      </c>
      <c r="G78" s="89">
        <v>1.85</v>
      </c>
      <c r="H78" s="89">
        <v>1.85</v>
      </c>
      <c r="I78" s="89">
        <v>1.84</v>
      </c>
      <c r="J78" s="89">
        <v>1.85</v>
      </c>
      <c r="K78" s="71">
        <v>-0.54</v>
      </c>
      <c r="L78" s="90">
        <v>2</v>
      </c>
      <c r="M78" s="87">
        <v>260000</v>
      </c>
      <c r="N78" s="87">
        <v>480900</v>
      </c>
    </row>
    <row r="79" spans="1:14" ht="12.95" customHeight="1">
      <c r="A79" s="82"/>
      <c r="B79" s="59" t="s">
        <v>106</v>
      </c>
      <c r="C79" s="83" t="s">
        <v>88</v>
      </c>
      <c r="D79" s="89">
        <v>1.9</v>
      </c>
      <c r="E79" s="89">
        <v>1.9</v>
      </c>
      <c r="F79" s="89">
        <v>1.88</v>
      </c>
      <c r="G79" s="89">
        <v>1.89</v>
      </c>
      <c r="H79" s="89">
        <v>1.91</v>
      </c>
      <c r="I79" s="89">
        <v>1.9</v>
      </c>
      <c r="J79" s="89">
        <v>1.91</v>
      </c>
      <c r="K79" s="71">
        <v>-0.52</v>
      </c>
      <c r="L79" s="90">
        <v>26</v>
      </c>
      <c r="M79" s="87">
        <v>1744790</v>
      </c>
      <c r="N79" s="87">
        <v>3294601</v>
      </c>
    </row>
    <row r="80" spans="1:14" ht="12.95" customHeight="1">
      <c r="A80" s="82"/>
      <c r="B80" s="59" t="s">
        <v>38</v>
      </c>
      <c r="C80" s="83" t="s">
        <v>39</v>
      </c>
      <c r="D80" s="89">
        <v>1.18</v>
      </c>
      <c r="E80" s="89">
        <v>1.18</v>
      </c>
      <c r="F80" s="89">
        <v>1.18</v>
      </c>
      <c r="G80" s="89">
        <v>1.18</v>
      </c>
      <c r="H80" s="89">
        <v>1.17</v>
      </c>
      <c r="I80" s="89">
        <v>1.18</v>
      </c>
      <c r="J80" s="89">
        <v>1.18</v>
      </c>
      <c r="K80" s="71">
        <v>0</v>
      </c>
      <c r="L80" s="112">
        <v>2</v>
      </c>
      <c r="M80" s="87">
        <v>610000</v>
      </c>
      <c r="N80" s="87">
        <v>719800</v>
      </c>
    </row>
    <row r="81" spans="1:14" ht="12.95" customHeight="1">
      <c r="A81" s="82"/>
      <c r="B81" s="260" t="s">
        <v>112</v>
      </c>
      <c r="C81" s="261"/>
      <c r="D81" s="233"/>
      <c r="E81" s="234"/>
      <c r="F81" s="234"/>
      <c r="G81" s="234"/>
      <c r="H81" s="234"/>
      <c r="I81" s="234"/>
      <c r="J81" s="234"/>
      <c r="K81" s="235"/>
      <c r="L81" s="91">
        <f>SUM(L77:L80)</f>
        <v>32</v>
      </c>
      <c r="M81" s="91">
        <f>SUM(M77:M80)</f>
        <v>2622290</v>
      </c>
      <c r="N81" s="91">
        <f>SUM(N77:N80)</f>
        <v>4509401</v>
      </c>
    </row>
    <row r="82" spans="1:14" ht="12.95" customHeight="1">
      <c r="A82" s="82"/>
      <c r="B82" s="241" t="s">
        <v>31</v>
      </c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3"/>
    </row>
    <row r="83" spans="1:14" ht="12.95" customHeight="1">
      <c r="A83" s="82"/>
      <c r="B83" s="143" t="s">
        <v>282</v>
      </c>
      <c r="C83" s="142" t="s">
        <v>283</v>
      </c>
      <c r="D83" s="95">
        <v>10.31</v>
      </c>
      <c r="E83" s="95">
        <v>10.31</v>
      </c>
      <c r="F83" s="95">
        <v>10.31</v>
      </c>
      <c r="G83" s="95">
        <v>10.31</v>
      </c>
      <c r="H83" s="139">
        <v>10.85</v>
      </c>
      <c r="I83" s="95">
        <v>10.31</v>
      </c>
      <c r="J83" s="95">
        <v>10.85</v>
      </c>
      <c r="K83" s="96">
        <v>-4.9800000000000004</v>
      </c>
      <c r="L83" s="97">
        <v>2</v>
      </c>
      <c r="M83" s="98">
        <v>500000</v>
      </c>
      <c r="N83" s="98">
        <v>5155000</v>
      </c>
    </row>
    <row r="84" spans="1:14" ht="12.95" customHeight="1">
      <c r="A84" s="82"/>
      <c r="B84" s="244" t="s">
        <v>115</v>
      </c>
      <c r="C84" s="245"/>
      <c r="D84" s="246"/>
      <c r="E84" s="247"/>
      <c r="F84" s="247"/>
      <c r="G84" s="247"/>
      <c r="H84" s="247"/>
      <c r="I84" s="247"/>
      <c r="J84" s="247"/>
      <c r="K84" s="248"/>
      <c r="L84" s="91">
        <f>SUM(L83)</f>
        <v>2</v>
      </c>
      <c r="M84" s="91">
        <f>SUM(M83)</f>
        <v>500000</v>
      </c>
      <c r="N84" s="91">
        <f>SUM(N83)</f>
        <v>5155000</v>
      </c>
    </row>
    <row r="85" spans="1:14" ht="12.95" customHeight="1">
      <c r="A85" s="82"/>
      <c r="B85" s="257" t="s">
        <v>104</v>
      </c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9"/>
    </row>
    <row r="86" spans="1:14" ht="12.95" customHeight="1">
      <c r="A86" s="82"/>
      <c r="B86" s="59" t="s">
        <v>302</v>
      </c>
      <c r="C86" s="83" t="s">
        <v>303</v>
      </c>
      <c r="D86" s="95">
        <v>5</v>
      </c>
      <c r="E86" s="95">
        <v>5</v>
      </c>
      <c r="F86" s="95">
        <v>4.8499999999999996</v>
      </c>
      <c r="G86" s="95">
        <v>4.88</v>
      </c>
      <c r="H86" s="95">
        <v>5.0199999999999996</v>
      </c>
      <c r="I86" s="89">
        <v>4.9000000000000004</v>
      </c>
      <c r="J86" s="89">
        <v>5</v>
      </c>
      <c r="K86" s="84">
        <v>-2</v>
      </c>
      <c r="L86" s="90">
        <v>42</v>
      </c>
      <c r="M86" s="87">
        <v>5967926</v>
      </c>
      <c r="N86" s="87">
        <v>29134967.600000001</v>
      </c>
    </row>
    <row r="87" spans="1:14" ht="12.95" customHeight="1">
      <c r="A87" s="82"/>
      <c r="B87" s="59" t="s">
        <v>107</v>
      </c>
      <c r="C87" s="83" t="s">
        <v>43</v>
      </c>
      <c r="D87" s="95">
        <v>0.4</v>
      </c>
      <c r="E87" s="95">
        <v>0.4</v>
      </c>
      <c r="F87" s="95">
        <v>0.4</v>
      </c>
      <c r="G87" s="95">
        <v>0.4</v>
      </c>
      <c r="H87" s="95">
        <v>0.4</v>
      </c>
      <c r="I87" s="89">
        <v>0.4</v>
      </c>
      <c r="J87" s="89">
        <v>0.4</v>
      </c>
      <c r="K87" s="84">
        <v>0</v>
      </c>
      <c r="L87" s="90">
        <v>1</v>
      </c>
      <c r="M87" s="87">
        <v>1242</v>
      </c>
      <c r="N87" s="87">
        <v>496.8</v>
      </c>
    </row>
    <row r="88" spans="1:14" ht="12.95" customHeight="1">
      <c r="A88" s="82"/>
      <c r="B88" s="252" t="s">
        <v>293</v>
      </c>
      <c r="C88" s="253"/>
      <c r="D88" s="249"/>
      <c r="E88" s="250"/>
      <c r="F88" s="250"/>
      <c r="G88" s="250"/>
      <c r="H88" s="250"/>
      <c r="I88" s="250"/>
      <c r="J88" s="250"/>
      <c r="K88" s="251"/>
      <c r="L88" s="90">
        <f>SUM(L86:L87)</f>
        <v>43</v>
      </c>
      <c r="M88" s="87">
        <f>SUM(M86:M87)</f>
        <v>5969168</v>
      </c>
      <c r="N88" s="87">
        <f>SUM(N86:N87)</f>
        <v>29135464.400000002</v>
      </c>
    </row>
    <row r="89" spans="1:14" s="76" customFormat="1" ht="12.95" customHeight="1">
      <c r="B89" s="92" t="s">
        <v>86</v>
      </c>
      <c r="C89" s="238"/>
      <c r="D89" s="239"/>
      <c r="E89" s="239"/>
      <c r="F89" s="239"/>
      <c r="G89" s="239"/>
      <c r="H89" s="239"/>
      <c r="I89" s="239"/>
      <c r="J89" s="239"/>
      <c r="K89" s="240"/>
      <c r="L89" s="93">
        <f>L81+L75+L72+L88+L84</f>
        <v>94</v>
      </c>
      <c r="M89" s="93">
        <f t="shared" ref="M89:N89" si="0">M81+M75+M72+M88+M84</f>
        <v>23446295</v>
      </c>
      <c r="N89" s="93">
        <f t="shared" si="0"/>
        <v>40638222.150000006</v>
      </c>
    </row>
    <row r="90" spans="1:14" s="76" customFormat="1" ht="12.95" customHeight="1">
      <c r="B90" s="92" t="s">
        <v>40</v>
      </c>
      <c r="C90" s="238"/>
      <c r="D90" s="239"/>
      <c r="E90" s="239"/>
      <c r="F90" s="239"/>
      <c r="G90" s="239"/>
      <c r="H90" s="239"/>
      <c r="I90" s="239"/>
      <c r="J90" s="239"/>
      <c r="K90" s="240"/>
      <c r="L90" s="93">
        <f>L89+L67+L50</f>
        <v>767</v>
      </c>
      <c r="M90" s="93">
        <f>M89+M67+M50</f>
        <v>148143499</v>
      </c>
      <c r="N90" s="93">
        <f>N89+N67+N50</f>
        <v>416912585.08000004</v>
      </c>
    </row>
    <row r="91" spans="1:14" ht="12.95" customHeight="1">
      <c r="A91" s="82"/>
      <c r="N91" s="102"/>
    </row>
    <row r="92" spans="1:14" s="76" customFormat="1" ht="18.75" customHeight="1">
      <c r="B92" s="82"/>
      <c r="C92" s="99"/>
      <c r="D92" s="82"/>
      <c r="E92" s="82"/>
      <c r="F92" s="82"/>
      <c r="G92" s="82"/>
      <c r="H92" s="82"/>
      <c r="I92" s="82"/>
      <c r="J92" s="100"/>
      <c r="K92" s="101"/>
      <c r="L92" s="102"/>
      <c r="M92" s="102"/>
      <c r="N92" s="103"/>
    </row>
    <row r="93" spans="1:14" s="76" customFormat="1" ht="18.75" customHeight="1">
      <c r="B93" s="82"/>
      <c r="C93" s="99"/>
      <c r="D93" s="82"/>
      <c r="E93" s="82"/>
      <c r="F93" s="82"/>
      <c r="G93" s="82"/>
      <c r="H93" s="82"/>
      <c r="I93" s="82"/>
      <c r="J93" s="100"/>
      <c r="K93" s="101"/>
      <c r="L93" s="102"/>
      <c r="M93" s="102"/>
      <c r="N93" s="103"/>
    </row>
    <row r="94" spans="1:14" ht="12.95" customHeight="1">
      <c r="A94" s="82"/>
    </row>
  </sheetData>
  <mergeCells count="55">
    <mergeCell ref="B28:N28"/>
    <mergeCell ref="D39:K39"/>
    <mergeCell ref="B39:C39"/>
    <mergeCell ref="B40:N40"/>
    <mergeCell ref="B18:C18"/>
    <mergeCell ref="D18:K18"/>
    <mergeCell ref="B23:N23"/>
    <mergeCell ref="B27:C27"/>
    <mergeCell ref="D27:K27"/>
    <mergeCell ref="B22:C22"/>
    <mergeCell ref="D22:K22"/>
    <mergeCell ref="B19:N19"/>
    <mergeCell ref="B1:N1"/>
    <mergeCell ref="B3:N3"/>
    <mergeCell ref="B14:C14"/>
    <mergeCell ref="D14:K14"/>
    <mergeCell ref="B15:N15"/>
    <mergeCell ref="C90:K90"/>
    <mergeCell ref="B68:N68"/>
    <mergeCell ref="C89:K89"/>
    <mergeCell ref="B73:N73"/>
    <mergeCell ref="B75:C75"/>
    <mergeCell ref="D75:K75"/>
    <mergeCell ref="B76:N76"/>
    <mergeCell ref="B81:C81"/>
    <mergeCell ref="D81:K81"/>
    <mergeCell ref="B70:N70"/>
    <mergeCell ref="B85:N85"/>
    <mergeCell ref="B88:C88"/>
    <mergeCell ref="D88:K88"/>
    <mergeCell ref="B82:N82"/>
    <mergeCell ref="B84:C84"/>
    <mergeCell ref="D84:K84"/>
    <mergeCell ref="D45:K45"/>
    <mergeCell ref="B45:C45"/>
    <mergeCell ref="B53:N53"/>
    <mergeCell ref="B56:C56"/>
    <mergeCell ref="D56:K56"/>
    <mergeCell ref="C50:K50"/>
    <mergeCell ref="B51:N51"/>
    <mergeCell ref="B46:N46"/>
    <mergeCell ref="B49:C49"/>
    <mergeCell ref="D49:K49"/>
    <mergeCell ref="B57:N57"/>
    <mergeCell ref="B59:C59"/>
    <mergeCell ref="D59:K59"/>
    <mergeCell ref="B60:N60"/>
    <mergeCell ref="B72:C72"/>
    <mergeCell ref="D72:K72"/>
    <mergeCell ref="C67:K67"/>
    <mergeCell ref="B63:C63"/>
    <mergeCell ref="D63:K63"/>
    <mergeCell ref="B64:N64"/>
    <mergeCell ref="B66:C66"/>
    <mergeCell ref="D66:K66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0"/>
  <sheetViews>
    <sheetView topLeftCell="A40" zoomScale="136" zoomScaleNormal="136" workbookViewId="0">
      <selection activeCell="G57" sqref="G57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21" t="s">
        <v>312</v>
      </c>
      <c r="B1" s="221"/>
      <c r="C1" s="221"/>
      <c r="D1" s="221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5" customHeight="1">
      <c r="A3" s="276" t="s">
        <v>29</v>
      </c>
      <c r="B3" s="277"/>
      <c r="C3" s="277"/>
      <c r="D3" s="278"/>
    </row>
    <row r="4" spans="1:4" ht="15" customHeight="1">
      <c r="A4" s="59" t="s">
        <v>262</v>
      </c>
      <c r="B4" s="83" t="s">
        <v>263</v>
      </c>
      <c r="C4" s="60">
        <v>0.78</v>
      </c>
      <c r="D4" s="60">
        <v>0.78</v>
      </c>
    </row>
    <row r="5" spans="1:4" ht="15" customHeight="1">
      <c r="A5" s="59" t="s">
        <v>117</v>
      </c>
      <c r="B5" s="83" t="s">
        <v>118</v>
      </c>
      <c r="C5" s="60">
        <v>0.41</v>
      </c>
      <c r="D5" s="60">
        <v>0.41</v>
      </c>
    </row>
    <row r="6" spans="1:4" ht="15" customHeight="1">
      <c r="A6" s="59" t="s">
        <v>248</v>
      </c>
      <c r="B6" s="83" t="s">
        <v>249</v>
      </c>
      <c r="C6" s="60">
        <v>2.2000000000000002</v>
      </c>
      <c r="D6" s="60">
        <v>2.2000000000000002</v>
      </c>
    </row>
    <row r="7" spans="1:4" ht="15" customHeight="1">
      <c r="A7" s="59" t="s">
        <v>264</v>
      </c>
      <c r="B7" s="83" t="s">
        <v>265</v>
      </c>
      <c r="C7" s="60">
        <v>0.3</v>
      </c>
      <c r="D7" s="60">
        <v>0.3</v>
      </c>
    </row>
    <row r="8" spans="1:4" ht="15" customHeight="1">
      <c r="A8" s="59" t="s">
        <v>108</v>
      </c>
      <c r="B8" s="83" t="s">
        <v>90</v>
      </c>
      <c r="C8" s="60">
        <v>0.14000000000000001</v>
      </c>
      <c r="D8" s="60">
        <v>0.14000000000000001</v>
      </c>
    </row>
    <row r="9" spans="1:4" ht="15" customHeight="1">
      <c r="A9" s="59" t="s">
        <v>236</v>
      </c>
      <c r="B9" s="83" t="s">
        <v>237</v>
      </c>
      <c r="C9" s="60">
        <v>0.2</v>
      </c>
      <c r="D9" s="60">
        <v>0.2</v>
      </c>
    </row>
    <row r="10" spans="1:4" ht="15" customHeight="1">
      <c r="A10" s="273" t="s">
        <v>119</v>
      </c>
      <c r="B10" s="274"/>
      <c r="C10" s="274"/>
      <c r="D10" s="275"/>
    </row>
    <row r="11" spans="1:4" ht="15" customHeight="1">
      <c r="A11" s="121" t="s">
        <v>185</v>
      </c>
      <c r="B11" s="122" t="s">
        <v>184</v>
      </c>
      <c r="C11" s="89">
        <v>0.78</v>
      </c>
      <c r="D11" s="89">
        <v>0.78</v>
      </c>
    </row>
    <row r="12" spans="1:4" ht="15" customHeight="1">
      <c r="A12" s="279" t="s">
        <v>102</v>
      </c>
      <c r="B12" s="280"/>
      <c r="C12" s="280"/>
      <c r="D12" s="281"/>
    </row>
    <row r="13" spans="1:4" ht="15" customHeight="1">
      <c r="A13" s="59" t="s">
        <v>121</v>
      </c>
      <c r="B13" s="83" t="s">
        <v>120</v>
      </c>
      <c r="C13" s="89">
        <v>7.08</v>
      </c>
      <c r="D13" s="89">
        <v>7.1</v>
      </c>
    </row>
    <row r="14" spans="1:4" ht="15" customHeight="1">
      <c r="A14" s="59" t="s">
        <v>256</v>
      </c>
      <c r="B14" s="83" t="s">
        <v>257</v>
      </c>
      <c r="C14" s="89">
        <v>0.7</v>
      </c>
      <c r="D14" s="89">
        <v>0.7</v>
      </c>
    </row>
    <row r="15" spans="1:4" ht="15" customHeight="1">
      <c r="A15" s="59" t="s">
        <v>278</v>
      </c>
      <c r="B15" s="83" t="s">
        <v>279</v>
      </c>
      <c r="C15" s="89">
        <v>0.9</v>
      </c>
      <c r="D15" s="144">
        <v>0.9</v>
      </c>
    </row>
    <row r="16" spans="1:4" ht="15" customHeight="1">
      <c r="A16" s="273" t="s">
        <v>103</v>
      </c>
      <c r="B16" s="274"/>
      <c r="C16" s="274"/>
      <c r="D16" s="275"/>
    </row>
    <row r="17" spans="1:4" ht="15" customHeight="1">
      <c r="A17" s="59" t="s">
        <v>122</v>
      </c>
      <c r="B17" s="83" t="s">
        <v>123</v>
      </c>
      <c r="C17" s="89">
        <v>4.83</v>
      </c>
      <c r="D17" s="89">
        <v>4.83</v>
      </c>
    </row>
    <row r="18" spans="1:4" ht="15" customHeight="1">
      <c r="A18" s="273" t="s">
        <v>31</v>
      </c>
      <c r="B18" s="274"/>
      <c r="C18" s="274"/>
      <c r="D18" s="275"/>
    </row>
    <row r="19" spans="1:4" ht="15" customHeight="1">
      <c r="A19" s="59" t="s">
        <v>197</v>
      </c>
      <c r="B19" s="83" t="s">
        <v>198</v>
      </c>
      <c r="C19" s="89">
        <v>103</v>
      </c>
      <c r="D19" s="89">
        <v>103</v>
      </c>
    </row>
    <row r="20" spans="1:4" ht="15" customHeight="1">
      <c r="A20" s="59" t="s">
        <v>212</v>
      </c>
      <c r="B20" s="83" t="s">
        <v>213</v>
      </c>
      <c r="C20" s="89">
        <v>11.5</v>
      </c>
      <c r="D20" s="89">
        <v>11.5</v>
      </c>
    </row>
    <row r="21" spans="1:4" ht="15" customHeight="1">
      <c r="A21" s="276" t="s">
        <v>104</v>
      </c>
      <c r="B21" s="277"/>
      <c r="C21" s="277"/>
      <c r="D21" s="278"/>
    </row>
    <row r="22" spans="1:4" ht="15" customHeight="1">
      <c r="A22" s="59" t="s">
        <v>280</v>
      </c>
      <c r="B22" s="83" t="s">
        <v>281</v>
      </c>
      <c r="C22" s="89">
        <v>4.55</v>
      </c>
      <c r="D22" s="89">
        <v>4.55</v>
      </c>
    </row>
    <row r="23" spans="1:4" ht="15" customHeight="1">
      <c r="A23" s="59" t="s">
        <v>274</v>
      </c>
      <c r="B23" s="83" t="s">
        <v>275</v>
      </c>
      <c r="C23" s="89">
        <v>2.4</v>
      </c>
      <c r="D23" s="89">
        <v>2.4</v>
      </c>
    </row>
    <row r="24" spans="1:4" ht="21" customHeight="1">
      <c r="A24" s="104" t="s">
        <v>41</v>
      </c>
      <c r="B24" s="104" t="s">
        <v>20</v>
      </c>
      <c r="C24" s="104" t="s">
        <v>116</v>
      </c>
      <c r="D24" s="104" t="s">
        <v>19</v>
      </c>
    </row>
    <row r="25" spans="1:4" ht="15" customHeight="1">
      <c r="A25" s="273" t="s">
        <v>29</v>
      </c>
      <c r="B25" s="274"/>
      <c r="C25" s="274"/>
      <c r="D25" s="275"/>
    </row>
    <row r="26" spans="1:4" ht="15" customHeight="1">
      <c r="A26" s="59" t="s">
        <v>128</v>
      </c>
      <c r="B26" s="83" t="s">
        <v>129</v>
      </c>
      <c r="C26" s="89">
        <v>0.21</v>
      </c>
      <c r="D26" s="89">
        <v>0.21</v>
      </c>
    </row>
    <row r="27" spans="1:4" ht="15" customHeight="1">
      <c r="A27" s="59" t="s">
        <v>298</v>
      </c>
      <c r="B27" s="83" t="s">
        <v>299</v>
      </c>
      <c r="C27" s="89">
        <v>0.75</v>
      </c>
      <c r="D27" s="89">
        <v>0.75</v>
      </c>
    </row>
    <row r="28" spans="1:4" ht="15" customHeight="1">
      <c r="A28" s="59" t="s">
        <v>242</v>
      </c>
      <c r="B28" s="83" t="s">
        <v>241</v>
      </c>
      <c r="C28" s="89">
        <v>0.19</v>
      </c>
      <c r="D28" s="89">
        <v>0.19</v>
      </c>
    </row>
    <row r="29" spans="1:4" ht="15" customHeight="1">
      <c r="A29" s="59" t="s">
        <v>246</v>
      </c>
      <c r="B29" s="83" t="s">
        <v>247</v>
      </c>
      <c r="C29" s="89">
        <v>0.16</v>
      </c>
      <c r="D29" s="89">
        <v>0.16</v>
      </c>
    </row>
    <row r="30" spans="1:4" ht="15" customHeight="1">
      <c r="A30" s="59" t="s">
        <v>153</v>
      </c>
      <c r="B30" s="83" t="s">
        <v>154</v>
      </c>
      <c r="C30" s="120">
        <v>0.85</v>
      </c>
      <c r="D30" s="120">
        <v>0.85</v>
      </c>
    </row>
    <row r="31" spans="1:4" ht="15" customHeight="1">
      <c r="A31" s="59" t="s">
        <v>226</v>
      </c>
      <c r="B31" s="83" t="s">
        <v>227</v>
      </c>
      <c r="C31" s="60">
        <v>1</v>
      </c>
      <c r="D31" s="60">
        <v>1</v>
      </c>
    </row>
    <row r="32" spans="1:4" ht="15" customHeight="1">
      <c r="A32" s="105" t="s">
        <v>272</v>
      </c>
      <c r="B32" s="106" t="s">
        <v>273</v>
      </c>
      <c r="C32" s="89">
        <v>1</v>
      </c>
      <c r="D32" s="60">
        <v>1</v>
      </c>
    </row>
    <row r="33" spans="1:4" ht="15" customHeight="1">
      <c r="A33" s="105" t="s">
        <v>250</v>
      </c>
      <c r="B33" s="106" t="s">
        <v>251</v>
      </c>
      <c r="C33" s="89">
        <v>0.11</v>
      </c>
      <c r="D33" s="60">
        <v>0.11</v>
      </c>
    </row>
    <row r="34" spans="1:4" ht="15" customHeight="1">
      <c r="A34" s="59" t="s">
        <v>189</v>
      </c>
      <c r="B34" s="94" t="s">
        <v>188</v>
      </c>
      <c r="C34" s="107">
        <v>1</v>
      </c>
      <c r="D34" s="60">
        <v>1</v>
      </c>
    </row>
    <row r="35" spans="1:4" ht="15" customHeight="1">
      <c r="A35" s="59" t="s">
        <v>160</v>
      </c>
      <c r="B35" s="83" t="s">
        <v>159</v>
      </c>
      <c r="C35" s="107">
        <v>1</v>
      </c>
      <c r="D35" s="60">
        <v>1</v>
      </c>
    </row>
    <row r="36" spans="1:4" ht="15" customHeight="1">
      <c r="A36" s="59" t="s">
        <v>130</v>
      </c>
      <c r="B36" s="83" t="s">
        <v>131</v>
      </c>
      <c r="C36" s="107">
        <v>0.94</v>
      </c>
      <c r="D36" s="107">
        <v>0.94</v>
      </c>
    </row>
    <row r="37" spans="1:4" ht="15" customHeight="1">
      <c r="A37" s="59" t="s">
        <v>176</v>
      </c>
      <c r="B37" s="83" t="s">
        <v>177</v>
      </c>
      <c r="C37" s="107">
        <v>1</v>
      </c>
      <c r="D37" s="107">
        <v>1</v>
      </c>
    </row>
    <row r="38" spans="1:4" ht="15" customHeight="1">
      <c r="A38" s="59" t="s">
        <v>199</v>
      </c>
      <c r="B38" s="94" t="s">
        <v>200</v>
      </c>
      <c r="C38" s="107">
        <v>1</v>
      </c>
      <c r="D38" s="107">
        <v>1</v>
      </c>
    </row>
    <row r="39" spans="1:4" ht="15" customHeight="1">
      <c r="A39" s="59" t="s">
        <v>132</v>
      </c>
      <c r="B39" s="83" t="s">
        <v>133</v>
      </c>
      <c r="C39" s="60">
        <v>1</v>
      </c>
      <c r="D39" s="60">
        <v>1</v>
      </c>
    </row>
    <row r="40" spans="1:4" ht="15" customHeight="1">
      <c r="A40" s="59" t="s">
        <v>220</v>
      </c>
      <c r="B40" s="83" t="s">
        <v>221</v>
      </c>
      <c r="C40" s="89">
        <v>0.09</v>
      </c>
      <c r="D40" s="144">
        <v>0.09</v>
      </c>
    </row>
    <row r="41" spans="1:4" ht="15" customHeight="1">
      <c r="A41" s="276" t="s">
        <v>245</v>
      </c>
      <c r="B41" s="277"/>
      <c r="C41" s="277"/>
      <c r="D41" s="278"/>
    </row>
    <row r="42" spans="1:4" ht="15" customHeight="1">
      <c r="A42" s="59" t="s">
        <v>244</v>
      </c>
      <c r="B42" s="83" t="s">
        <v>243</v>
      </c>
      <c r="C42" s="89">
        <v>1.2</v>
      </c>
      <c r="D42" s="89">
        <v>1.2</v>
      </c>
    </row>
    <row r="43" spans="1:4" ht="15" customHeight="1">
      <c r="A43" s="276" t="s">
        <v>119</v>
      </c>
      <c r="B43" s="277" t="s">
        <v>119</v>
      </c>
      <c r="C43" s="277"/>
      <c r="D43" s="278"/>
    </row>
    <row r="44" spans="1:4" ht="15" customHeight="1">
      <c r="A44" s="59" t="s">
        <v>238</v>
      </c>
      <c r="B44" s="83" t="s">
        <v>239</v>
      </c>
      <c r="C44" s="60">
        <v>0.69</v>
      </c>
      <c r="D44" s="60">
        <v>0.69</v>
      </c>
    </row>
    <row r="45" spans="1:4" ht="15" customHeight="1">
      <c r="A45" s="59" t="s">
        <v>252</v>
      </c>
      <c r="B45" s="83" t="s">
        <v>253</v>
      </c>
      <c r="C45" s="60">
        <v>0.76</v>
      </c>
      <c r="D45" s="60">
        <v>0.76</v>
      </c>
    </row>
    <row r="46" spans="1:4" ht="15" customHeight="1">
      <c r="A46" s="273" t="s">
        <v>103</v>
      </c>
      <c r="B46" s="274"/>
      <c r="C46" s="274"/>
      <c r="D46" s="275"/>
    </row>
    <row r="47" spans="1:4" ht="15" customHeight="1">
      <c r="A47" s="59" t="s">
        <v>136</v>
      </c>
      <c r="B47" s="83" t="s">
        <v>137</v>
      </c>
      <c r="C47" s="107">
        <v>3.3</v>
      </c>
      <c r="D47" s="107">
        <v>3.3</v>
      </c>
    </row>
    <row r="48" spans="1:4" ht="15" customHeight="1">
      <c r="A48" s="109" t="s">
        <v>214</v>
      </c>
      <c r="B48" s="110" t="s">
        <v>215</v>
      </c>
      <c r="C48" s="107">
        <v>100</v>
      </c>
      <c r="D48" s="60">
        <v>100</v>
      </c>
    </row>
    <row r="49" spans="1:4" ht="15" customHeight="1">
      <c r="A49" s="273" t="s">
        <v>102</v>
      </c>
      <c r="B49" s="274"/>
      <c r="C49" s="274"/>
      <c r="D49" s="275"/>
    </row>
    <row r="50" spans="1:4" ht="15" customHeight="1">
      <c r="A50" s="59" t="s">
        <v>191</v>
      </c>
      <c r="B50" s="94" t="s">
        <v>192</v>
      </c>
      <c r="C50" s="89">
        <v>1</v>
      </c>
      <c r="D50" s="108">
        <v>1</v>
      </c>
    </row>
    <row r="51" spans="1:4" ht="15" customHeight="1">
      <c r="A51" s="276" t="s">
        <v>104</v>
      </c>
      <c r="B51" s="277"/>
      <c r="C51" s="277"/>
      <c r="D51" s="278"/>
    </row>
    <row r="52" spans="1:4" ht="15" customHeight="1">
      <c r="A52" s="59" t="s">
        <v>138</v>
      </c>
      <c r="B52" s="94" t="s">
        <v>139</v>
      </c>
      <c r="C52" s="89" t="s">
        <v>140</v>
      </c>
      <c r="D52" s="89" t="s">
        <v>140</v>
      </c>
    </row>
    <row r="53" spans="1:4" ht="21" customHeight="1">
      <c r="A53" s="104" t="s">
        <v>41</v>
      </c>
      <c r="B53" s="104" t="s">
        <v>20</v>
      </c>
      <c r="C53" s="104" t="s">
        <v>116</v>
      </c>
      <c r="D53" s="104" t="s">
        <v>19</v>
      </c>
    </row>
    <row r="54" spans="1:4" ht="15" customHeight="1">
      <c r="A54" s="273" t="s">
        <v>29</v>
      </c>
      <c r="B54" s="274"/>
      <c r="C54" s="274"/>
      <c r="D54" s="275"/>
    </row>
    <row r="55" spans="1:4" ht="15" customHeight="1">
      <c r="A55" s="59" t="s">
        <v>300</v>
      </c>
      <c r="B55" s="83" t="s">
        <v>301</v>
      </c>
      <c r="C55" s="95">
        <v>0.05</v>
      </c>
      <c r="D55" s="95">
        <v>0.05</v>
      </c>
    </row>
    <row r="56" spans="1:4" ht="15" customHeight="1">
      <c r="A56" s="143" t="s">
        <v>307</v>
      </c>
      <c r="B56" s="142" t="s">
        <v>306</v>
      </c>
      <c r="C56" s="139">
        <v>1</v>
      </c>
      <c r="D56" s="139">
        <v>1</v>
      </c>
    </row>
    <row r="57" spans="1:4" ht="15" customHeight="1">
      <c r="A57" s="273" t="s">
        <v>103</v>
      </c>
      <c r="B57" s="274"/>
      <c r="C57" s="274"/>
      <c r="D57" s="275"/>
    </row>
    <row r="58" spans="1:4" ht="15" customHeight="1">
      <c r="A58" s="105" t="s">
        <v>320</v>
      </c>
      <c r="B58" s="106" t="s">
        <v>321</v>
      </c>
      <c r="C58" s="89">
        <v>1.1399999999999999</v>
      </c>
      <c r="D58" s="89">
        <v>1.1399999999999999</v>
      </c>
    </row>
    <row r="59" spans="1:4" ht="15" customHeight="1">
      <c r="A59" s="273" t="s">
        <v>103</v>
      </c>
      <c r="B59" s="274"/>
      <c r="C59" s="274"/>
      <c r="D59" s="275"/>
    </row>
    <row r="60" spans="1:4" ht="15" customHeight="1">
      <c r="A60" s="59" t="s">
        <v>141</v>
      </c>
      <c r="B60" s="83" t="s">
        <v>142</v>
      </c>
      <c r="C60" s="89">
        <v>0.67</v>
      </c>
      <c r="D60" s="144">
        <v>0.67</v>
      </c>
    </row>
  </sheetData>
  <mergeCells count="16">
    <mergeCell ref="A59:D59"/>
    <mergeCell ref="A57:D57"/>
    <mergeCell ref="A49:D49"/>
    <mergeCell ref="A43:D43"/>
    <mergeCell ref="A41:D41"/>
    <mergeCell ref="A54:D54"/>
    <mergeCell ref="A51:D51"/>
    <mergeCell ref="A46:D46"/>
    <mergeCell ref="A25:D25"/>
    <mergeCell ref="A1:D1"/>
    <mergeCell ref="A3:D3"/>
    <mergeCell ref="A12:D12"/>
    <mergeCell ref="A16:D16"/>
    <mergeCell ref="A21:D21"/>
    <mergeCell ref="A10:D10"/>
    <mergeCell ref="A18:D18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topLeftCell="A10" zoomScale="120" zoomScaleNormal="120" workbookViewId="0">
      <selection activeCell="O10" sqref="O10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88" t="s">
        <v>0</v>
      </c>
      <c r="C1" s="289"/>
      <c r="D1" s="290"/>
      <c r="E1" s="7"/>
      <c r="F1" s="14"/>
      <c r="G1" s="14"/>
      <c r="H1" s="14"/>
      <c r="I1" s="14"/>
    </row>
    <row r="2" spans="1:212" ht="16.5" customHeight="1">
      <c r="B2" s="291"/>
      <c r="C2" s="292"/>
      <c r="D2" s="293"/>
      <c r="E2" s="7"/>
      <c r="F2" s="14"/>
      <c r="G2" s="14"/>
      <c r="H2" s="14"/>
      <c r="I2" s="14"/>
    </row>
    <row r="3" spans="1:212" ht="22.5">
      <c r="B3" s="299" t="s">
        <v>311</v>
      </c>
      <c r="C3" s="300"/>
      <c r="D3" s="300"/>
      <c r="E3" s="300"/>
      <c r="F3" s="300"/>
      <c r="G3" s="300"/>
      <c r="H3" s="300"/>
      <c r="I3" s="301"/>
    </row>
    <row r="4" spans="1:212" ht="24.75">
      <c r="A4" s="125"/>
      <c r="B4" s="302" t="s">
        <v>310</v>
      </c>
      <c r="C4" s="303"/>
      <c r="D4" s="303"/>
      <c r="E4" s="303"/>
      <c r="F4" s="303"/>
      <c r="G4" s="303"/>
      <c r="H4" s="303"/>
      <c r="I4" s="304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05" t="s">
        <v>29</v>
      </c>
      <c r="C6" s="306"/>
      <c r="D6" s="306"/>
      <c r="E6" s="306"/>
      <c r="F6" s="306"/>
      <c r="G6" s="306"/>
      <c r="H6" s="306"/>
      <c r="I6" s="307"/>
    </row>
    <row r="7" spans="1:212" ht="22.5">
      <c r="A7" s="125"/>
      <c r="B7" s="130" t="s">
        <v>44</v>
      </c>
      <c r="C7" s="131" t="s">
        <v>45</v>
      </c>
      <c r="D7" s="132">
        <v>0.08</v>
      </c>
      <c r="E7" s="132">
        <v>0.08</v>
      </c>
      <c r="F7" s="132">
        <v>0.08</v>
      </c>
      <c r="G7" s="133">
        <v>3</v>
      </c>
      <c r="H7" s="133">
        <v>8000000</v>
      </c>
      <c r="I7" s="133">
        <v>640000</v>
      </c>
    </row>
    <row r="8" spans="1:212" ht="22.5">
      <c r="A8" s="125"/>
      <c r="B8" s="134" t="s">
        <v>291</v>
      </c>
      <c r="C8" s="308"/>
      <c r="D8" s="287"/>
      <c r="E8" s="287"/>
      <c r="F8" s="309"/>
      <c r="G8" s="135">
        <f>SUM(G7:G7)</f>
        <v>3</v>
      </c>
      <c r="H8" s="135">
        <f>SUM(H7:H7)</f>
        <v>8000000</v>
      </c>
      <c r="I8" s="135">
        <f>SUM(I7:I7)</f>
        <v>640000</v>
      </c>
    </row>
    <row r="9" spans="1:212" ht="22.5">
      <c r="A9" s="125"/>
      <c r="B9" s="136" t="s">
        <v>292</v>
      </c>
      <c r="C9" s="310"/>
      <c r="D9" s="311"/>
      <c r="E9" s="311"/>
      <c r="F9" s="312"/>
      <c r="G9" s="137">
        <f>G8</f>
        <v>3</v>
      </c>
      <c r="H9" s="137">
        <f t="shared" ref="H9:I9" si="0">H8</f>
        <v>8000000</v>
      </c>
      <c r="I9" s="137">
        <f t="shared" si="0"/>
        <v>640000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297" t="s">
        <v>172</v>
      </c>
      <c r="C11" s="298"/>
      <c r="D11" s="298"/>
      <c r="E11" s="298"/>
      <c r="F11" s="298"/>
      <c r="G11" s="298"/>
      <c r="H11" s="298"/>
      <c r="I11" s="298"/>
    </row>
    <row r="12" spans="1:212" ht="15" customHeight="1">
      <c r="B12" s="294" t="s">
        <v>15</v>
      </c>
      <c r="C12" s="295"/>
      <c r="D12" s="296"/>
      <c r="E12" s="294" t="s">
        <v>20</v>
      </c>
      <c r="F12" s="296"/>
      <c r="G12" s="294" t="s">
        <v>46</v>
      </c>
      <c r="H12" s="295"/>
      <c r="I12" s="296"/>
    </row>
    <row r="13" spans="1:212" ht="15" customHeight="1">
      <c r="B13" s="241" t="s">
        <v>29</v>
      </c>
      <c r="C13" s="242"/>
      <c r="D13" s="242"/>
      <c r="E13" s="242"/>
      <c r="F13" s="242"/>
      <c r="G13" s="242"/>
      <c r="H13" s="242"/>
      <c r="I13" s="243"/>
    </row>
    <row r="14" spans="1:212" ht="15" customHeight="1">
      <c r="B14" s="282" t="s">
        <v>297</v>
      </c>
      <c r="C14" s="283"/>
      <c r="D14" s="284"/>
      <c r="E14" s="285" t="s">
        <v>296</v>
      </c>
      <c r="F14" s="286"/>
      <c r="G14" s="285">
        <v>3</v>
      </c>
      <c r="H14" s="287">
        <v>3</v>
      </c>
      <c r="I14" s="286">
        <v>3</v>
      </c>
    </row>
    <row r="15" spans="1:212" ht="15" customHeight="1">
      <c r="B15" s="282" t="s">
        <v>232</v>
      </c>
      <c r="C15" s="283"/>
      <c r="D15" s="284"/>
      <c r="E15" s="285" t="s">
        <v>233</v>
      </c>
      <c r="F15" s="286"/>
      <c r="G15" s="285" t="s">
        <v>87</v>
      </c>
      <c r="H15" s="287"/>
      <c r="I15" s="286"/>
    </row>
    <row r="16" spans="1:212" ht="15" customHeight="1">
      <c r="B16" s="322" t="s">
        <v>89</v>
      </c>
      <c r="C16" s="323"/>
      <c r="D16" s="323"/>
      <c r="E16" s="323"/>
      <c r="F16" s="323"/>
      <c r="G16" s="323"/>
      <c r="H16" s="323"/>
      <c r="I16" s="324"/>
    </row>
    <row r="17" spans="2:9" ht="15" customHeight="1">
      <c r="B17" s="325" t="s">
        <v>151</v>
      </c>
      <c r="C17" s="326"/>
      <c r="D17" s="327"/>
      <c r="E17" s="328" t="s">
        <v>152</v>
      </c>
      <c r="F17" s="329"/>
      <c r="G17" s="328">
        <v>9.5</v>
      </c>
      <c r="H17" s="330">
        <v>9.5</v>
      </c>
      <c r="I17" s="329">
        <v>9.5</v>
      </c>
    </row>
    <row r="18" spans="2:9" ht="15" customHeight="1">
      <c r="B18" s="325" t="s">
        <v>149</v>
      </c>
      <c r="C18" s="326"/>
      <c r="D18" s="327"/>
      <c r="E18" s="328" t="s">
        <v>150</v>
      </c>
      <c r="F18" s="329"/>
      <c r="G18" s="328">
        <v>10</v>
      </c>
      <c r="H18" s="330"/>
      <c r="I18" s="329"/>
    </row>
    <row r="19" spans="2:9" ht="15" customHeight="1">
      <c r="B19" s="313" t="s">
        <v>163</v>
      </c>
      <c r="C19" s="314"/>
      <c r="D19" s="315"/>
      <c r="E19" s="316" t="s">
        <v>164</v>
      </c>
      <c r="F19" s="317"/>
      <c r="G19" s="316">
        <v>1</v>
      </c>
      <c r="H19" s="318"/>
      <c r="I19" s="317"/>
    </row>
    <row r="20" spans="2:9" ht="15" customHeight="1">
      <c r="B20" s="313" t="s">
        <v>193</v>
      </c>
      <c r="C20" s="314"/>
      <c r="D20" s="315"/>
      <c r="E20" s="316" t="s">
        <v>194</v>
      </c>
      <c r="F20" s="317"/>
      <c r="G20" s="316" t="s">
        <v>87</v>
      </c>
      <c r="H20" s="318"/>
      <c r="I20" s="317"/>
    </row>
    <row r="21" spans="2:9" ht="15" customHeight="1">
      <c r="B21" s="313" t="s">
        <v>146</v>
      </c>
      <c r="C21" s="314"/>
      <c r="D21" s="315"/>
      <c r="E21" s="316" t="s">
        <v>145</v>
      </c>
      <c r="F21" s="317"/>
      <c r="G21" s="316" t="s">
        <v>87</v>
      </c>
      <c r="H21" s="318"/>
      <c r="I21" s="317"/>
    </row>
    <row r="22" spans="2:9" ht="15" customHeight="1">
      <c r="B22" s="319" t="s">
        <v>119</v>
      </c>
      <c r="C22" s="320"/>
      <c r="D22" s="320"/>
      <c r="E22" s="320"/>
      <c r="F22" s="320"/>
      <c r="G22" s="320"/>
      <c r="H22" s="320"/>
      <c r="I22" s="321"/>
    </row>
    <row r="23" spans="2:9" ht="15" customHeight="1">
      <c r="B23" s="313" t="s">
        <v>203</v>
      </c>
      <c r="C23" s="314"/>
      <c r="D23" s="315"/>
      <c r="E23" s="316" t="s">
        <v>204</v>
      </c>
      <c r="F23" s="317"/>
      <c r="G23" s="316">
        <v>1</v>
      </c>
      <c r="H23" s="318"/>
      <c r="I23" s="317"/>
    </row>
    <row r="24" spans="2:9" ht="15" customHeight="1">
      <c r="B24" s="313" t="s">
        <v>158</v>
      </c>
      <c r="C24" s="314"/>
      <c r="D24" s="315"/>
      <c r="E24" s="316" t="s">
        <v>157</v>
      </c>
      <c r="F24" s="317"/>
      <c r="G24" s="316" t="s">
        <v>87</v>
      </c>
      <c r="H24" s="318"/>
      <c r="I24" s="317"/>
    </row>
    <row r="25" spans="2:9" ht="25.5" customHeight="1"/>
    <row r="26" spans="2:9" ht="22.5"/>
  </sheetData>
  <mergeCells count="40">
    <mergeCell ref="G14:I14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13:I13"/>
    <mergeCell ref="B15:D15"/>
    <mergeCell ref="E15:F15"/>
    <mergeCell ref="G15:I1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4:D14"/>
    <mergeCell ref="E14:F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80"/>
  <sheetViews>
    <sheetView topLeftCell="A13" zoomScale="120" zoomScaleNormal="120" workbookViewId="0">
      <selection activeCell="I21" sqref="I21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40" t="s">
        <v>0</v>
      </c>
      <c r="C1" s="340"/>
      <c r="D1" s="340"/>
      <c r="E1" s="340"/>
      <c r="F1" s="147"/>
      <c r="H1" s="148"/>
      <c r="I1" s="148"/>
    </row>
    <row r="2" spans="1:9" ht="18" customHeight="1">
      <c r="B2" s="340" t="s">
        <v>322</v>
      </c>
      <c r="C2" s="340"/>
      <c r="D2" s="340"/>
      <c r="E2" s="340"/>
      <c r="F2" s="340"/>
      <c r="H2" s="148"/>
      <c r="I2" s="148"/>
    </row>
    <row r="3" spans="1:9" ht="18" customHeight="1">
      <c r="B3" s="146" t="s">
        <v>323</v>
      </c>
      <c r="C3" s="149"/>
      <c r="D3" s="150"/>
      <c r="E3" s="147"/>
      <c r="F3" s="147"/>
      <c r="H3" s="148"/>
      <c r="I3" s="148"/>
    </row>
    <row r="4" spans="1:9" ht="18" customHeight="1">
      <c r="B4" s="146"/>
      <c r="C4" s="149"/>
      <c r="D4" s="150"/>
      <c r="E4" s="147"/>
      <c r="F4" s="147"/>
      <c r="H4" s="148"/>
      <c r="I4" s="148"/>
    </row>
    <row r="5" spans="1:9" ht="18" customHeight="1">
      <c r="B5" s="146"/>
      <c r="C5" s="149"/>
      <c r="D5" s="150"/>
      <c r="E5" s="147"/>
      <c r="F5" s="147"/>
      <c r="H5" s="148"/>
      <c r="I5" s="148"/>
    </row>
    <row r="6" spans="1:9" ht="17.100000000000001" customHeight="1">
      <c r="B6" s="341" t="s">
        <v>324</v>
      </c>
      <c r="C6" s="342"/>
      <c r="D6" s="342"/>
      <c r="E6" s="151"/>
      <c r="F6" s="151"/>
      <c r="H6" s="148"/>
      <c r="I6" s="148"/>
    </row>
    <row r="7" spans="1:9" ht="32.25" customHeight="1">
      <c r="B7" s="152" t="s">
        <v>41</v>
      </c>
      <c r="C7" s="153" t="s">
        <v>20</v>
      </c>
      <c r="D7" s="154" t="s">
        <v>325</v>
      </c>
      <c r="E7" s="155" t="s">
        <v>326</v>
      </c>
      <c r="F7" s="155" t="s">
        <v>327</v>
      </c>
      <c r="H7" s="148"/>
      <c r="I7" s="148"/>
    </row>
    <row r="8" spans="1:9" ht="17.100000000000001" customHeight="1">
      <c r="B8" s="333" t="s">
        <v>29</v>
      </c>
      <c r="C8" s="334"/>
      <c r="D8" s="334"/>
      <c r="E8" s="334"/>
      <c r="F8" s="335"/>
    </row>
    <row r="9" spans="1:9" ht="17.100000000000001" customHeight="1">
      <c r="A9" s="114"/>
      <c r="B9" s="156" t="s">
        <v>328</v>
      </c>
      <c r="C9" s="156" t="s">
        <v>114</v>
      </c>
      <c r="D9" s="157">
        <v>13</v>
      </c>
      <c r="E9" s="158">
        <v>8058907</v>
      </c>
      <c r="F9" s="158">
        <v>37876862.899999999</v>
      </c>
    </row>
    <row r="10" spans="1:9" ht="17.100000000000001" customHeight="1">
      <c r="A10" s="114"/>
      <c r="B10" s="156" t="s">
        <v>329</v>
      </c>
      <c r="C10" s="156" t="s">
        <v>100</v>
      </c>
      <c r="D10" s="157">
        <v>2</v>
      </c>
      <c r="E10" s="158">
        <v>500300</v>
      </c>
      <c r="F10" s="158">
        <v>995597</v>
      </c>
    </row>
    <row r="11" spans="1:9" ht="17.100000000000001" customHeight="1">
      <c r="A11" s="114"/>
      <c r="B11" s="159" t="s">
        <v>330</v>
      </c>
      <c r="C11" s="160"/>
      <c r="D11" s="157">
        <f>SUM(D9:D10)</f>
        <v>15</v>
      </c>
      <c r="E11" s="158">
        <f>SUM(E9:E10)</f>
        <v>8559207</v>
      </c>
      <c r="F11" s="158">
        <f>SUM(F9:F10)</f>
        <v>38872459.899999999</v>
      </c>
    </row>
    <row r="12" spans="1:9" ht="17.100000000000001" customHeight="1">
      <c r="A12" s="114"/>
      <c r="B12" s="336" t="s">
        <v>331</v>
      </c>
      <c r="C12" s="337"/>
      <c r="D12" s="337"/>
      <c r="E12" s="337"/>
      <c r="F12" s="338"/>
    </row>
    <row r="13" spans="1:9" ht="17.100000000000001" customHeight="1">
      <c r="A13" s="114"/>
      <c r="B13" s="161" t="s">
        <v>156</v>
      </c>
      <c r="C13" s="162" t="s">
        <v>155</v>
      </c>
      <c r="D13" s="157">
        <v>1</v>
      </c>
      <c r="E13" s="161">
        <v>60000</v>
      </c>
      <c r="F13" s="161">
        <v>2190000</v>
      </c>
    </row>
    <row r="14" spans="1:9" ht="17.100000000000001" customHeight="1">
      <c r="A14" s="114"/>
      <c r="B14" s="162" t="s">
        <v>332</v>
      </c>
      <c r="C14" s="163"/>
      <c r="D14" s="157">
        <f>SUM(D13)</f>
        <v>1</v>
      </c>
      <c r="E14" s="161">
        <f>SUM(E13)</f>
        <v>60000</v>
      </c>
      <c r="F14" s="161">
        <f>SUM(F13)</f>
        <v>2190000</v>
      </c>
    </row>
    <row r="15" spans="1:9">
      <c r="A15" s="114"/>
      <c r="B15" s="343" t="s">
        <v>40</v>
      </c>
      <c r="C15" s="344"/>
      <c r="D15" s="157">
        <f>D11+D14</f>
        <v>16</v>
      </c>
      <c r="E15" s="161">
        <f>E11+E14</f>
        <v>8619207</v>
      </c>
      <c r="F15" s="161">
        <f>F11+F14</f>
        <v>41062459.899999999</v>
      </c>
    </row>
    <row r="16" spans="1:9">
      <c r="A16" s="114"/>
      <c r="B16" s="114"/>
      <c r="D16" s="165"/>
      <c r="E16" s="166"/>
      <c r="F16" s="166"/>
    </row>
    <row r="17" spans="1:6" ht="18.75">
      <c r="A17" s="114"/>
      <c r="B17" s="167" t="s">
        <v>333</v>
      </c>
      <c r="C17" s="168"/>
      <c r="D17" s="169"/>
      <c r="E17" s="170"/>
      <c r="F17" s="171"/>
    </row>
    <row r="18" spans="1:6" ht="31.5">
      <c r="A18" s="114"/>
      <c r="B18" s="172" t="s">
        <v>41</v>
      </c>
      <c r="C18" s="153" t="s">
        <v>20</v>
      </c>
      <c r="D18" s="173" t="s">
        <v>325</v>
      </c>
      <c r="E18" s="174" t="s">
        <v>326</v>
      </c>
      <c r="F18" s="174" t="s">
        <v>327</v>
      </c>
    </row>
    <row r="19" spans="1:6">
      <c r="A19" s="114"/>
      <c r="B19" s="333" t="s">
        <v>29</v>
      </c>
      <c r="C19" s="334"/>
      <c r="D19" s="334"/>
      <c r="E19" s="334"/>
      <c r="F19" s="335"/>
    </row>
    <row r="20" spans="1:6" ht="17.100000000000001" customHeight="1">
      <c r="A20" s="175"/>
      <c r="B20" s="161" t="s">
        <v>329</v>
      </c>
      <c r="C20" s="161" t="s">
        <v>100</v>
      </c>
      <c r="D20" s="157">
        <v>11</v>
      </c>
      <c r="E20" s="161">
        <v>5000000</v>
      </c>
      <c r="F20" s="161">
        <v>9950000</v>
      </c>
    </row>
    <row r="21" spans="1:6">
      <c r="A21" s="175"/>
      <c r="B21" s="162" t="s">
        <v>330</v>
      </c>
      <c r="C21" s="163"/>
      <c r="D21" s="157">
        <f>SUM(D20)</f>
        <v>11</v>
      </c>
      <c r="E21" s="161">
        <f>SUM(E20)</f>
        <v>5000000</v>
      </c>
      <c r="F21" s="161">
        <f>SUM(F20)</f>
        <v>9950000</v>
      </c>
    </row>
    <row r="22" spans="1:6">
      <c r="A22" s="175"/>
      <c r="B22" s="336" t="s">
        <v>334</v>
      </c>
      <c r="C22" s="337"/>
      <c r="D22" s="337"/>
      <c r="E22" s="337"/>
      <c r="F22" s="338"/>
    </row>
    <row r="23" spans="1:6">
      <c r="A23" s="175"/>
      <c r="B23" s="161" t="s">
        <v>335</v>
      </c>
      <c r="C23" s="162" t="s">
        <v>166</v>
      </c>
      <c r="D23" s="157">
        <v>1</v>
      </c>
      <c r="E23" s="161">
        <v>4733</v>
      </c>
      <c r="F23" s="161">
        <v>9939.2999999999993</v>
      </c>
    </row>
    <row r="24" spans="1:6">
      <c r="A24" s="175"/>
      <c r="B24" s="162" t="s">
        <v>336</v>
      </c>
      <c r="C24" s="163"/>
      <c r="D24" s="157">
        <f>SUM(D23)</f>
        <v>1</v>
      </c>
      <c r="E24" s="161">
        <f>SUM(E23)</f>
        <v>4733</v>
      </c>
      <c r="F24" s="161">
        <f>SUM(F23)</f>
        <v>9939.2999999999993</v>
      </c>
    </row>
    <row r="25" spans="1:6">
      <c r="A25" s="175"/>
      <c r="B25" s="331" t="s">
        <v>40</v>
      </c>
      <c r="C25" s="332"/>
      <c r="D25" s="157">
        <f>D21+D24</f>
        <v>12</v>
      </c>
      <c r="E25" s="161">
        <f>E21+E24</f>
        <v>5004733</v>
      </c>
      <c r="F25" s="161">
        <f>F21+F24</f>
        <v>9959939.3000000007</v>
      </c>
    </row>
    <row r="26" spans="1:6">
      <c r="A26" s="175"/>
      <c r="B26" s="176"/>
      <c r="C26" s="176"/>
      <c r="D26" s="164"/>
      <c r="E26" s="164"/>
      <c r="F26" s="164"/>
    </row>
    <row r="27" spans="1:6" ht="21">
      <c r="A27" s="177"/>
      <c r="B27" s="339" t="s">
        <v>337</v>
      </c>
      <c r="C27" s="339"/>
      <c r="D27" s="339"/>
      <c r="E27" s="339"/>
      <c r="F27" s="339"/>
    </row>
    <row r="28" spans="1:6" ht="31.5">
      <c r="A28" s="114"/>
      <c r="B28" s="172" t="s">
        <v>41</v>
      </c>
      <c r="C28" s="153" t="s">
        <v>20</v>
      </c>
      <c r="D28" s="173" t="s">
        <v>325</v>
      </c>
      <c r="E28" s="174" t="s">
        <v>326</v>
      </c>
      <c r="F28" s="174" t="s">
        <v>327</v>
      </c>
    </row>
    <row r="29" spans="1:6" ht="17.100000000000001" customHeight="1">
      <c r="A29" s="175"/>
      <c r="B29" s="336" t="s">
        <v>334</v>
      </c>
      <c r="C29" s="337"/>
      <c r="D29" s="337"/>
      <c r="E29" s="337"/>
      <c r="F29" s="338"/>
    </row>
    <row r="30" spans="1:6" ht="17.100000000000001" customHeight="1">
      <c r="A30" s="114"/>
      <c r="B30" s="161" t="s">
        <v>338</v>
      </c>
      <c r="C30" s="162" t="s">
        <v>229</v>
      </c>
      <c r="D30" s="157">
        <v>1</v>
      </c>
      <c r="E30" s="158">
        <v>10000</v>
      </c>
      <c r="F30" s="158">
        <v>18400</v>
      </c>
    </row>
    <row r="31" spans="1:6" ht="17.100000000000001" customHeight="1">
      <c r="A31" s="175"/>
      <c r="B31" s="331" t="s">
        <v>336</v>
      </c>
      <c r="C31" s="332"/>
      <c r="D31" s="157">
        <f>SUM(D30)</f>
        <v>1</v>
      </c>
      <c r="E31" s="158">
        <f>SUM(E30)</f>
        <v>10000</v>
      </c>
      <c r="F31" s="158">
        <f>SUM(F30)</f>
        <v>18400</v>
      </c>
    </row>
    <row r="32" spans="1:6">
      <c r="A32" s="177"/>
      <c r="B32" s="331" t="s">
        <v>40</v>
      </c>
      <c r="C32" s="332"/>
      <c r="D32" s="157">
        <f>D31</f>
        <v>1</v>
      </c>
      <c r="E32" s="158">
        <f>E31</f>
        <v>10000</v>
      </c>
      <c r="F32" s="158">
        <f>F31</f>
        <v>18400</v>
      </c>
    </row>
    <row r="33" spans="1:3">
      <c r="A33" s="177"/>
      <c r="B33" s="177"/>
      <c r="C33" s="175"/>
    </row>
    <row r="34" spans="1:3">
      <c r="A34" s="177"/>
      <c r="B34" s="177"/>
      <c r="C34" s="175"/>
    </row>
    <row r="35" spans="1:3">
      <c r="A35" s="177"/>
      <c r="B35" s="177"/>
      <c r="C35" s="175"/>
    </row>
    <row r="36" spans="1:3">
      <c r="A36" s="177"/>
      <c r="B36" s="177"/>
      <c r="C36" s="175"/>
    </row>
    <row r="37" spans="1:3">
      <c r="A37" s="177"/>
      <c r="B37" s="177"/>
      <c r="C37" s="175"/>
    </row>
    <row r="38" spans="1:3">
      <c r="A38" s="177"/>
      <c r="B38" s="177"/>
      <c r="C38" s="175"/>
    </row>
    <row r="39" spans="1:3">
      <c r="A39" s="177"/>
      <c r="B39" s="177"/>
      <c r="C39" s="175"/>
    </row>
    <row r="40" spans="1:3">
      <c r="A40" s="177"/>
      <c r="B40" s="177"/>
      <c r="C40" s="175"/>
    </row>
    <row r="41" spans="1:3">
      <c r="A41" s="177"/>
      <c r="B41" s="177"/>
      <c r="C41" s="175"/>
    </row>
    <row r="42" spans="1:3">
      <c r="A42" s="177"/>
      <c r="B42" s="177"/>
      <c r="C42" s="175"/>
    </row>
    <row r="43" spans="1:3">
      <c r="A43" s="177"/>
      <c r="B43" s="177"/>
      <c r="C43" s="175"/>
    </row>
    <row r="44" spans="1:3">
      <c r="A44" s="177"/>
      <c r="B44" s="177"/>
      <c r="C44" s="175"/>
    </row>
    <row r="45" spans="1:3">
      <c r="A45" s="177"/>
      <c r="B45" s="177"/>
      <c r="C45" s="175"/>
    </row>
    <row r="46" spans="1:3">
      <c r="A46" s="177"/>
      <c r="B46" s="177"/>
      <c r="C46" s="175"/>
    </row>
    <row r="47" spans="1:3">
      <c r="A47" s="177"/>
      <c r="B47" s="177"/>
      <c r="C47" s="175"/>
    </row>
    <row r="48" spans="1:3">
      <c r="A48" s="177"/>
      <c r="B48" s="177"/>
      <c r="C48" s="175"/>
    </row>
    <row r="49" spans="1:3">
      <c r="A49" s="177"/>
      <c r="B49" s="177"/>
      <c r="C49" s="175"/>
    </row>
    <row r="50" spans="1:3">
      <c r="A50" s="177"/>
      <c r="B50" s="177"/>
      <c r="C50" s="175"/>
    </row>
    <row r="51" spans="1:3">
      <c r="A51" s="177"/>
      <c r="B51" s="177"/>
      <c r="C51" s="175"/>
    </row>
    <row r="52" spans="1:3">
      <c r="A52" s="177"/>
      <c r="B52" s="177"/>
      <c r="C52" s="175"/>
    </row>
    <row r="53" spans="1:3">
      <c r="A53" s="177"/>
      <c r="B53" s="177"/>
      <c r="C53" s="175"/>
    </row>
    <row r="54" spans="1:3">
      <c r="A54" s="177"/>
      <c r="B54" s="177"/>
      <c r="C54" s="175"/>
    </row>
    <row r="55" spans="1:3">
      <c r="A55" s="177"/>
      <c r="B55" s="177"/>
      <c r="C55" s="175"/>
    </row>
    <row r="56" spans="1:3">
      <c r="A56" s="177"/>
      <c r="B56" s="177"/>
      <c r="C56" s="175"/>
    </row>
    <row r="57" spans="1:3">
      <c r="A57" s="177"/>
      <c r="B57" s="177"/>
      <c r="C57" s="175"/>
    </row>
    <row r="58" spans="1:3">
      <c r="A58" s="177"/>
      <c r="B58" s="177"/>
      <c r="C58" s="175"/>
    </row>
    <row r="59" spans="1:3">
      <c r="A59" s="177"/>
      <c r="B59" s="177"/>
      <c r="C59" s="175"/>
    </row>
    <row r="60" spans="1:3">
      <c r="A60" s="177"/>
      <c r="B60" s="177"/>
      <c r="C60" s="175"/>
    </row>
    <row r="61" spans="1:3">
      <c r="A61" s="177"/>
      <c r="B61" s="177"/>
      <c r="C61" s="175"/>
    </row>
    <row r="62" spans="1:3">
      <c r="A62" s="177"/>
      <c r="B62" s="177"/>
      <c r="C62" s="175"/>
    </row>
    <row r="63" spans="1:3">
      <c r="A63" s="177"/>
      <c r="B63" s="177"/>
      <c r="C63" s="175"/>
    </row>
    <row r="64" spans="1:3">
      <c r="A64" s="177"/>
      <c r="B64" s="177"/>
      <c r="C64" s="175"/>
    </row>
    <row r="65" spans="1:3">
      <c r="A65" s="177"/>
      <c r="B65" s="177"/>
      <c r="C65" s="175"/>
    </row>
    <row r="66" spans="1:3">
      <c r="A66" s="177"/>
      <c r="B66" s="177"/>
      <c r="C66" s="175"/>
    </row>
    <row r="67" spans="1:3">
      <c r="A67" s="177"/>
      <c r="B67" s="177"/>
      <c r="C67" s="175"/>
    </row>
    <row r="68" spans="1:3">
      <c r="A68" s="177"/>
      <c r="B68" s="177"/>
      <c r="C68" s="175"/>
    </row>
    <row r="69" spans="1:3">
      <c r="A69" s="177"/>
      <c r="B69" s="177"/>
      <c r="C69" s="175"/>
    </row>
    <row r="70" spans="1:3">
      <c r="A70" s="177"/>
      <c r="B70" s="177"/>
      <c r="C70" s="175"/>
    </row>
    <row r="71" spans="1:3">
      <c r="A71" s="177"/>
      <c r="B71" s="177"/>
      <c r="C71" s="175"/>
    </row>
    <row r="72" spans="1:3">
      <c r="A72" s="177"/>
      <c r="B72" s="177"/>
      <c r="C72" s="175"/>
    </row>
    <row r="73" spans="1:3">
      <c r="A73" s="177"/>
      <c r="B73" s="177"/>
      <c r="C73" s="175"/>
    </row>
    <row r="74" spans="1:3">
      <c r="A74" s="177"/>
      <c r="B74" s="177"/>
      <c r="C74" s="175"/>
    </row>
    <row r="75" spans="1:3">
      <c r="A75" s="177"/>
      <c r="B75" s="177"/>
      <c r="C75" s="175"/>
    </row>
    <row r="76" spans="1:3">
      <c r="A76" s="177"/>
      <c r="B76" s="177"/>
      <c r="C76" s="175"/>
    </row>
    <row r="77" spans="1:3">
      <c r="A77" s="177"/>
      <c r="B77" s="177"/>
      <c r="C77" s="175"/>
    </row>
    <row r="78" spans="1:3">
      <c r="A78" s="177"/>
      <c r="B78" s="177"/>
      <c r="C78" s="175"/>
    </row>
    <row r="79" spans="1:3">
      <c r="A79" s="177"/>
      <c r="B79" s="177"/>
      <c r="C79" s="175"/>
    </row>
    <row r="80" spans="1:3">
      <c r="A80" s="177"/>
      <c r="B80" s="177"/>
      <c r="C80" s="175"/>
    </row>
  </sheetData>
  <mergeCells count="13">
    <mergeCell ref="B15:C15"/>
    <mergeCell ref="B1:E1"/>
    <mergeCell ref="B2:F2"/>
    <mergeCell ref="B6:D6"/>
    <mergeCell ref="B8:F8"/>
    <mergeCell ref="B12:F12"/>
    <mergeCell ref="B32:C32"/>
    <mergeCell ref="B19:F19"/>
    <mergeCell ref="B22:F22"/>
    <mergeCell ref="B25:C25"/>
    <mergeCell ref="B27:F27"/>
    <mergeCell ref="B29:F29"/>
    <mergeCell ref="B31:C31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J9" sqref="J9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5" t="s">
        <v>0</v>
      </c>
      <c r="C1" s="345"/>
      <c r="D1" s="6"/>
      <c r="E1" s="6"/>
      <c r="F1" s="6"/>
    </row>
    <row r="2" spans="1:6" ht="27.95" customHeight="1">
      <c r="A2" s="5"/>
      <c r="B2" s="346" t="s">
        <v>311</v>
      </c>
      <c r="C2" s="346"/>
      <c r="D2" s="346"/>
      <c r="E2" s="346"/>
      <c r="F2" s="346"/>
    </row>
    <row r="3" spans="1:6" ht="42.75" customHeight="1">
      <c r="B3" s="302" t="s">
        <v>47</v>
      </c>
      <c r="C3" s="303"/>
      <c r="D3" s="303"/>
      <c r="E3" s="303"/>
      <c r="F3" s="30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47" t="s">
        <v>62</v>
      </c>
      <c r="B1" s="347"/>
      <c r="C1" s="34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2025-11-30T10:40:46Z</cp:lastPrinted>
  <dcterms:created xsi:type="dcterms:W3CDTF">2024-09-12T06:50:39Z</dcterms:created>
  <dcterms:modified xsi:type="dcterms:W3CDTF">2025-11-30T10:54:34Z</dcterms:modified>
</cp:coreProperties>
</file>